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Day 1" sheetId="1" r:id="rId1"/>
    <sheet name="Day 2" sheetId="2" r:id="rId2"/>
    <sheet name="Day 3" sheetId="3" r:id="rId3"/>
    <sheet name="Day 4" sheetId="4" r:id="rId4"/>
    <sheet name="Day 5" sheetId="5" r:id="rId5"/>
    <sheet name="Day 6" sheetId="6" r:id="rId6"/>
    <sheet name="Day 7" sheetId="7" r:id="rId7"/>
  </sheets>
  <definedNames/>
  <calcPr fullCalcOnLoad="1"/>
</workbook>
</file>

<file path=xl/sharedStrings.xml><?xml version="1.0" encoding="utf-8"?>
<sst xmlns="http://schemas.openxmlformats.org/spreadsheetml/2006/main" count="350" uniqueCount="45">
  <si>
    <t>Sales</t>
  </si>
  <si>
    <t>Lunch</t>
  </si>
  <si>
    <t>Dinner</t>
  </si>
  <si>
    <t>Dine-In</t>
  </si>
  <si>
    <t>C/out</t>
  </si>
  <si>
    <t>Delivery</t>
  </si>
  <si>
    <t>Drivers</t>
  </si>
  <si>
    <t>total</t>
  </si>
  <si>
    <t>Total</t>
  </si>
  <si>
    <t>Tickets</t>
  </si>
  <si>
    <t>del tickets</t>
  </si>
  <si>
    <t>C/out tickets</t>
  </si>
  <si>
    <t>Dine in tickets</t>
  </si>
  <si>
    <t xml:space="preserve">Labor Production </t>
  </si>
  <si>
    <t>Enter Sales projections for day</t>
  </si>
  <si>
    <t>Enter % ratio each hour for sales</t>
  </si>
  <si>
    <t>In house Kitchen</t>
  </si>
  <si>
    <t>In house CSR</t>
  </si>
  <si>
    <t>Management</t>
  </si>
  <si>
    <t>Enter number of management for each hour</t>
  </si>
  <si>
    <t>Enter In House CSR for each hour</t>
  </si>
  <si>
    <t>Enter In House Kitchen for each hour</t>
  </si>
  <si>
    <t>Enter in Drivers for each hour.</t>
  </si>
  <si>
    <t>Projected Sales</t>
  </si>
  <si>
    <t>1)</t>
  </si>
  <si>
    <t>2)</t>
  </si>
  <si>
    <t>3)</t>
  </si>
  <si>
    <t>4)</t>
  </si>
  <si>
    <t>5)</t>
  </si>
  <si>
    <t>6)</t>
  </si>
  <si>
    <t>7)</t>
  </si>
  <si>
    <t>Enter Avg ticket projection lunch and dinner</t>
  </si>
  <si>
    <t>ACTUAL HOURLY SALES</t>
  </si>
  <si>
    <t>8)</t>
  </si>
  <si>
    <t>The results for labor production is shown to left</t>
  </si>
  <si>
    <t>Hours</t>
  </si>
  <si>
    <t>Ticket Avg</t>
  </si>
  <si>
    <t>(time) Hour</t>
  </si>
  <si>
    <t>Average Wage</t>
  </si>
  <si>
    <t>Labor %</t>
  </si>
  <si>
    <t>9)</t>
  </si>
  <si>
    <t>Enter Average Wage for operation</t>
  </si>
  <si>
    <t>Schedule BUDGET TOOL Pizza + Delivery</t>
  </si>
  <si>
    <t>a</t>
  </si>
  <si>
    <t>Total Hours scheduled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</si>
</sst>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0.0000"/>
    <numFmt numFmtId="169" formatCode="0.000"/>
    <numFmt numFmtId="170" formatCode="0.0"/>
    <numFmt numFmtId="171" formatCode="#,##0.0"/>
    <numFmt numFmtId="172" formatCode="#,##0.00000000000000"/>
    <numFmt numFmtId="173" formatCode="#,##0.0000000000000"/>
    <numFmt numFmtId="174" formatCode="#,##0.000000000000"/>
    <numFmt numFmtId="175" formatCode="#,##0.00000000000"/>
    <numFmt numFmtId="176" formatCode="#,##0.0000000000"/>
    <numFmt numFmtId="177" formatCode="#,##0.000000000"/>
    <numFmt numFmtId="178" formatCode="#,##0.00000000"/>
    <numFmt numFmtId="179" formatCode="#,##0.0000000"/>
    <numFmt numFmtId="180" formatCode="#,##0.000000"/>
    <numFmt numFmtId="181" formatCode="#,##0.00000"/>
    <numFmt numFmtId="182" formatCode="#,##0.0000"/>
    <numFmt numFmtId="183" formatCode="#,##0.000"/>
    <numFmt numFmtId="184" formatCode="0.00000"/>
    <numFmt numFmtId="185" formatCode="[$-409]h:mm:ss\ AM/PM"/>
    <numFmt numFmtId="186" formatCode="h:mm;@"/>
    <numFmt numFmtId="187" formatCode="[$-409]dddd\,\ mmmm\ dd\,\ yyyy"/>
    <numFmt numFmtId="188" formatCode="mm:ss.0;@"/>
    <numFmt numFmtId="189" formatCode="_(* #,##0.0_);_(* \(#,##0.0\);_(* &quot;-&quot;??_);_(@_)"/>
    <numFmt numFmtId="190" formatCode="_(* #,##0_);_(* \(#,##0\);_(* &quot;-&quot;??_);_(@_)"/>
    <numFmt numFmtId="191" formatCode="&quot;$&quot;#,##0.0_);[Red]\(&quot;$&quot;#,##0.0\)"/>
    <numFmt numFmtId="192" formatCode="0.0%"/>
    <numFmt numFmtId="193" formatCode="[$-409]h:mm\ AM/PM;@"/>
    <numFmt numFmtId="194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sz val="12"/>
      <color indexed="6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b/>
      <sz val="14"/>
      <color indexed="10"/>
      <name val="Arial"/>
      <family val="2"/>
    </font>
    <font>
      <b/>
      <sz val="9"/>
      <color indexed="17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B050"/>
      <name val="Arial"/>
      <family val="2"/>
    </font>
    <font>
      <sz val="12"/>
      <color rgb="FF0000FF"/>
      <name val="Arial"/>
      <family val="2"/>
    </font>
    <font>
      <sz val="12"/>
      <color theme="5" tint="-0.24997000396251678"/>
      <name val="Arial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  <font>
      <sz val="10"/>
      <color theme="9" tint="-0.4999699890613556"/>
      <name val="Arial"/>
      <family val="2"/>
    </font>
    <font>
      <sz val="9"/>
      <color theme="9" tint="-0.4999699890613556"/>
      <name val="Arial"/>
      <family val="2"/>
    </font>
    <font>
      <b/>
      <sz val="14"/>
      <color rgb="FFFF0000"/>
      <name val="Arial"/>
      <family val="2"/>
    </font>
    <font>
      <b/>
      <sz val="9"/>
      <color rgb="FF00B050"/>
      <name val="Arial"/>
      <family val="2"/>
    </font>
    <font>
      <sz val="12"/>
      <color theme="1" tint="0.15000000596046448"/>
      <name val="Arial"/>
      <family val="2"/>
    </font>
    <font>
      <b/>
      <sz val="12"/>
      <color theme="1" tint="0.1500000059604644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theme="9" tint="-0.24993999302387238"/>
      </left>
      <right style="dotted">
        <color theme="9" tint="-0.24993999302387238"/>
      </right>
      <top style="dotted">
        <color theme="9" tint="-0.24993999302387238"/>
      </top>
      <bottom style="dotted">
        <color theme="9" tint="-0.24993999302387238"/>
      </bottom>
    </border>
    <border>
      <left style="dotted">
        <color theme="9" tint="-0.24993999302387238"/>
      </left>
      <right style="dotted">
        <color theme="9" tint="-0.24993999302387238"/>
      </right>
      <top style="dotted">
        <color theme="9" tint="-0.24993999302387238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dotted">
        <color theme="9" tint="-0.24993999302387238"/>
      </left>
      <right style="dotted">
        <color theme="9" tint="-0.24993999302387238"/>
      </right>
      <top>
        <color indexed="63"/>
      </top>
      <bottom style="dotted">
        <color theme="9" tint="-0.2499399930238723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7030A0"/>
      </top>
      <bottom style="thin"/>
    </border>
    <border>
      <left style="thin">
        <color rgb="FF7030A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7030A0"/>
      </right>
      <top>
        <color indexed="63"/>
      </top>
      <bottom>
        <color indexed="63"/>
      </bottom>
    </border>
    <border>
      <left style="thin">
        <color rgb="FF7030A0"/>
      </left>
      <right>
        <color indexed="63"/>
      </right>
      <top>
        <color indexed="63"/>
      </top>
      <bottom style="thin">
        <color rgb="FF7030A0"/>
      </bottom>
    </border>
    <border>
      <left>
        <color indexed="63"/>
      </left>
      <right>
        <color indexed="63"/>
      </right>
      <top>
        <color indexed="63"/>
      </top>
      <bottom style="thin">
        <color rgb="FF7030A0"/>
      </bottom>
    </border>
    <border>
      <left>
        <color indexed="63"/>
      </left>
      <right style="thin">
        <color rgb="FF7030A0"/>
      </right>
      <top>
        <color indexed="63"/>
      </top>
      <bottom style="thin">
        <color rgb="FF7030A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theme="9" tint="-0.24993999302387238"/>
      </left>
      <right style="dotted">
        <color theme="9" tint="-0.24993999302387238"/>
      </right>
      <top style="medium">
        <color rgb="FF7030A0"/>
      </top>
      <bottom style="double">
        <color rgb="FF7030A0"/>
      </bottom>
    </border>
    <border>
      <left style="dotted">
        <color theme="9" tint="-0.24993999302387238"/>
      </left>
      <right style="thick"/>
      <top style="medium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>
        <color rgb="FF7030A0"/>
      </left>
      <right style="thin">
        <color rgb="FF7030A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thin">
        <color rgb="FF7030A0"/>
      </left>
      <right>
        <color indexed="63"/>
      </right>
      <top style="thin">
        <color rgb="FF7030A0"/>
      </top>
      <bottom style="thin"/>
    </border>
    <border>
      <left style="thick"/>
      <right>
        <color indexed="63"/>
      </right>
      <top style="thin"/>
      <bottom style="dotted">
        <color theme="9" tint="-0.24993999302387238"/>
      </bottom>
    </border>
    <border>
      <left>
        <color indexed="63"/>
      </left>
      <right>
        <color indexed="63"/>
      </right>
      <top style="thin"/>
      <bottom style="dotted">
        <color theme="9" tint="-0.24993999302387238"/>
      </bottom>
    </border>
    <border>
      <left>
        <color indexed="63"/>
      </left>
      <right style="thick"/>
      <top style="thin"/>
      <bottom style="dotted">
        <color theme="9" tint="-0.24993999302387238"/>
      </bottom>
    </border>
    <border>
      <left>
        <color indexed="63"/>
      </left>
      <right style="dotted">
        <color theme="9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 style="double">
        <color rgb="FF7030A0"/>
      </bottom>
    </border>
    <border>
      <left>
        <color indexed="63"/>
      </left>
      <right style="dotted">
        <color theme="9" tint="-0.24993999302387238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>
        <color indexed="63"/>
      </right>
      <top style="thin">
        <color rgb="FF7030A0"/>
      </top>
      <bottom>
        <color indexed="63"/>
      </bottom>
    </border>
    <border>
      <left>
        <color indexed="63"/>
      </left>
      <right>
        <color indexed="63"/>
      </right>
      <top style="thin">
        <color rgb="FF7030A0"/>
      </top>
      <bottom>
        <color indexed="63"/>
      </bottom>
    </border>
    <border>
      <left>
        <color indexed="63"/>
      </left>
      <right style="thin">
        <color rgb="FF7030A0"/>
      </right>
      <top style="thin">
        <color rgb="FF7030A0"/>
      </top>
      <bottom>
        <color indexed="63"/>
      </bottom>
    </border>
    <border>
      <left style="thin">
        <color rgb="FF7030A0"/>
      </left>
      <right style="thin">
        <color rgb="FF7030A0"/>
      </right>
      <top style="thin">
        <color rgb="FF7030A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70" fontId="2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center"/>
    </xf>
    <xf numFmtId="0" fontId="55" fillId="0" borderId="0" xfId="0" applyFont="1" applyAlignment="1">
      <alignment horizontal="centerContinuous"/>
    </xf>
    <xf numFmtId="166" fontId="0" fillId="0" borderId="10" xfId="0" applyNumberFormat="1" applyFont="1" applyBorder="1" applyAlignment="1">
      <alignment horizontal="center"/>
    </xf>
    <xf numFmtId="166" fontId="0" fillId="0" borderId="10" xfId="44" applyNumberFormat="1" applyFont="1" applyBorder="1" applyAlignment="1">
      <alignment horizontal="center"/>
    </xf>
    <xf numFmtId="3" fontId="0" fillId="0" borderId="10" xfId="44" applyNumberFormat="1" applyFont="1" applyBorder="1" applyAlignment="1">
      <alignment horizontal="center"/>
    </xf>
    <xf numFmtId="37" fontId="0" fillId="0" borderId="10" xfId="42" applyNumberFormat="1" applyFont="1" applyBorder="1" applyAlignment="1">
      <alignment horizontal="center"/>
    </xf>
    <xf numFmtId="17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9" fontId="56" fillId="0" borderId="0" xfId="0" applyNumberFormat="1" applyFont="1" applyAlignment="1">
      <alignment horizontal="center"/>
    </xf>
    <xf numFmtId="0" fontId="57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57" fillId="0" borderId="14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/>
    </xf>
    <xf numFmtId="170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2" fillId="0" borderId="10" xfId="44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7" fontId="58" fillId="0" borderId="16" xfId="0" applyNumberFormat="1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6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6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6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/>
    </xf>
    <xf numFmtId="165" fontId="0" fillId="0" borderId="26" xfId="44" applyNumberFormat="1" applyFont="1" applyBorder="1" applyAlignment="1">
      <alignment/>
    </xf>
    <xf numFmtId="0" fontId="0" fillId="0" borderId="27" xfId="0" applyFont="1" applyBorder="1" applyAlignment="1">
      <alignment horizontal="right"/>
    </xf>
    <xf numFmtId="165" fontId="0" fillId="0" borderId="28" xfId="44" applyNumberFormat="1" applyFont="1" applyBorder="1" applyAlignment="1">
      <alignment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/>
    </xf>
    <xf numFmtId="165" fontId="0" fillId="0" borderId="31" xfId="44" applyNumberFormat="1" applyFont="1" applyBorder="1" applyAlignment="1">
      <alignment/>
    </xf>
    <xf numFmtId="0" fontId="0" fillId="0" borderId="0" xfId="0" applyFont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7" fillId="0" borderId="34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36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44" applyNumberFormat="1" applyFont="1" applyBorder="1" applyAlignment="1">
      <alignment/>
    </xf>
    <xf numFmtId="192" fontId="5" fillId="0" borderId="0" xfId="57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62" fillId="0" borderId="10" xfId="0" applyFont="1" applyBorder="1" applyAlignment="1">
      <alignment horizontal="right"/>
    </xf>
    <xf numFmtId="6" fontId="2" fillId="33" borderId="20" xfId="0" applyNumberFormat="1" applyFont="1" applyFill="1" applyBorder="1" applyAlignment="1">
      <alignment/>
    </xf>
    <xf numFmtId="167" fontId="1" fillId="33" borderId="38" xfId="0" applyNumberFormat="1" applyFont="1" applyFill="1" applyBorder="1" applyAlignment="1">
      <alignment horizontal="center"/>
    </xf>
    <xf numFmtId="167" fontId="1" fillId="33" borderId="39" xfId="0" applyNumberFormat="1" applyFont="1" applyFill="1" applyBorder="1" applyAlignment="1">
      <alignment horizontal="center"/>
    </xf>
    <xf numFmtId="8" fontId="0" fillId="33" borderId="20" xfId="0" applyNumberFormat="1" applyFont="1" applyFill="1" applyBorder="1" applyAlignment="1">
      <alignment/>
    </xf>
    <xf numFmtId="9" fontId="54" fillId="33" borderId="0" xfId="57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" fontId="2" fillId="0" borderId="40" xfId="0" applyNumberFormat="1" applyFont="1" applyBorder="1" applyAlignment="1">
      <alignment/>
    </xf>
    <xf numFmtId="0" fontId="63" fillId="0" borderId="0" xfId="0" applyFont="1" applyAlignment="1">
      <alignment/>
    </xf>
    <xf numFmtId="0" fontId="7" fillId="0" borderId="41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54" fillId="0" borderId="42" xfId="0" applyFont="1" applyBorder="1" applyAlignment="1">
      <alignment horizontal="centerContinuous"/>
    </xf>
    <xf numFmtId="0" fontId="54" fillId="0" borderId="43" xfId="0" applyFont="1" applyBorder="1" applyAlignment="1">
      <alignment horizontal="centerContinuous"/>
    </xf>
    <xf numFmtId="0" fontId="54" fillId="0" borderId="44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5</xdr:row>
      <xdr:rowOff>209550</xdr:rowOff>
    </xdr:from>
    <xdr:to>
      <xdr:col>3</xdr:col>
      <xdr:colOff>171450</xdr:colOff>
      <xdr:row>6</xdr:row>
      <xdr:rowOff>152400</xdr:rowOff>
    </xdr:to>
    <xdr:sp>
      <xdr:nvSpPr>
        <xdr:cNvPr id="1" name="Straight Arrow Connector 16"/>
        <xdr:cNvSpPr>
          <a:spLocks/>
        </xdr:cNvSpPr>
      </xdr:nvSpPr>
      <xdr:spPr>
        <a:xfrm rot="10800000">
          <a:off x="1419225" y="1247775"/>
          <a:ext cx="285750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66675</xdr:rowOff>
    </xdr:from>
    <xdr:to>
      <xdr:col>2</xdr:col>
      <xdr:colOff>361950</xdr:colOff>
      <xdr:row>16</xdr:row>
      <xdr:rowOff>123825</xdr:rowOff>
    </xdr:to>
    <xdr:sp>
      <xdr:nvSpPr>
        <xdr:cNvPr id="2" name="Straight Arrow Connector 31"/>
        <xdr:cNvSpPr>
          <a:spLocks/>
        </xdr:cNvSpPr>
      </xdr:nvSpPr>
      <xdr:spPr>
        <a:xfrm>
          <a:off x="971550" y="3219450"/>
          <a:ext cx="314325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</xdr:row>
      <xdr:rowOff>161925</xdr:rowOff>
    </xdr:from>
    <xdr:to>
      <xdr:col>4</xdr:col>
      <xdr:colOff>219075</xdr:colOff>
      <xdr:row>5</xdr:row>
      <xdr:rowOff>19050</xdr:rowOff>
    </xdr:to>
    <xdr:sp>
      <xdr:nvSpPr>
        <xdr:cNvPr id="3" name="Straight Arrow Connector 11"/>
        <xdr:cNvSpPr>
          <a:spLocks/>
        </xdr:cNvSpPr>
      </xdr:nvSpPr>
      <xdr:spPr>
        <a:xfrm rot="10800000" flipV="1">
          <a:off x="1800225" y="79057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18</xdr:row>
      <xdr:rowOff>19050</xdr:rowOff>
    </xdr:from>
    <xdr:to>
      <xdr:col>2</xdr:col>
      <xdr:colOff>409575</xdr:colOff>
      <xdr:row>18</xdr:row>
      <xdr:rowOff>95250</xdr:rowOff>
    </xdr:to>
    <xdr:sp>
      <xdr:nvSpPr>
        <xdr:cNvPr id="4" name="Straight Arrow Connector 14"/>
        <xdr:cNvSpPr>
          <a:spLocks/>
        </xdr:cNvSpPr>
      </xdr:nvSpPr>
      <xdr:spPr>
        <a:xfrm>
          <a:off x="1000125" y="3552825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0</xdr:row>
      <xdr:rowOff>152400</xdr:rowOff>
    </xdr:from>
    <xdr:to>
      <xdr:col>10</xdr:col>
      <xdr:colOff>57150</xdr:colOff>
      <xdr:row>1</xdr:row>
      <xdr:rowOff>171450</xdr:rowOff>
    </xdr:to>
    <xdr:sp>
      <xdr:nvSpPr>
        <xdr:cNvPr id="5" name="Straight Arrow Connector 18"/>
        <xdr:cNvSpPr>
          <a:spLocks/>
        </xdr:cNvSpPr>
      </xdr:nvSpPr>
      <xdr:spPr>
        <a:xfrm rot="10800000" flipV="1">
          <a:off x="1333500" y="152400"/>
          <a:ext cx="3314700" cy="2476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</xdr:row>
      <xdr:rowOff>180975</xdr:rowOff>
    </xdr:from>
    <xdr:to>
      <xdr:col>4</xdr:col>
      <xdr:colOff>209550</xdr:colOff>
      <xdr:row>4</xdr:row>
      <xdr:rowOff>38100</xdr:rowOff>
    </xdr:to>
    <xdr:sp>
      <xdr:nvSpPr>
        <xdr:cNvPr id="6" name="Straight Arrow Connector 20"/>
        <xdr:cNvSpPr>
          <a:spLocks/>
        </xdr:cNvSpPr>
      </xdr:nvSpPr>
      <xdr:spPr>
        <a:xfrm rot="10800000" flipV="1">
          <a:off x="1790700" y="609600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9525</xdr:rowOff>
    </xdr:from>
    <xdr:to>
      <xdr:col>5</xdr:col>
      <xdr:colOff>76200</xdr:colOff>
      <xdr:row>9</xdr:row>
      <xdr:rowOff>47625</xdr:rowOff>
    </xdr:to>
    <xdr:sp>
      <xdr:nvSpPr>
        <xdr:cNvPr id="7" name="Straight Arrow Connector 21"/>
        <xdr:cNvSpPr>
          <a:spLocks/>
        </xdr:cNvSpPr>
      </xdr:nvSpPr>
      <xdr:spPr>
        <a:xfrm>
          <a:off x="1962150" y="1866900"/>
          <a:ext cx="409575" cy="38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38100</xdr:rowOff>
    </xdr:from>
    <xdr:to>
      <xdr:col>2</xdr:col>
      <xdr:colOff>381000</xdr:colOff>
      <xdr:row>14</xdr:row>
      <xdr:rowOff>95250</xdr:rowOff>
    </xdr:to>
    <xdr:sp>
      <xdr:nvSpPr>
        <xdr:cNvPr id="8" name="Straight Arrow Connector 22"/>
        <xdr:cNvSpPr>
          <a:spLocks/>
        </xdr:cNvSpPr>
      </xdr:nvSpPr>
      <xdr:spPr>
        <a:xfrm>
          <a:off x="923925" y="2886075"/>
          <a:ext cx="381000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20</xdr:row>
      <xdr:rowOff>0</xdr:rowOff>
    </xdr:from>
    <xdr:to>
      <xdr:col>2</xdr:col>
      <xdr:colOff>400050</xdr:colOff>
      <xdr:row>20</xdr:row>
      <xdr:rowOff>76200</xdr:rowOff>
    </xdr:to>
    <xdr:sp>
      <xdr:nvSpPr>
        <xdr:cNvPr id="9" name="Straight Arrow Connector 24"/>
        <xdr:cNvSpPr>
          <a:spLocks/>
        </xdr:cNvSpPr>
      </xdr:nvSpPr>
      <xdr:spPr>
        <a:xfrm>
          <a:off x="1000125" y="39147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57150</xdr:rowOff>
    </xdr:from>
    <xdr:to>
      <xdr:col>5</xdr:col>
      <xdr:colOff>104775</xdr:colOff>
      <xdr:row>26</xdr:row>
      <xdr:rowOff>85725</xdr:rowOff>
    </xdr:to>
    <xdr:sp>
      <xdr:nvSpPr>
        <xdr:cNvPr id="10" name="Straight Arrow Connector 28"/>
        <xdr:cNvSpPr>
          <a:spLocks/>
        </xdr:cNvSpPr>
      </xdr:nvSpPr>
      <xdr:spPr>
        <a:xfrm>
          <a:off x="1809750" y="5286375"/>
          <a:ext cx="59055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1" name="Straight Arrow Connector 1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2" name="Straight Arrow Connector 2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3" name="Straight Arrow Connector 3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4" name="Straight Arrow Connector 4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66675</xdr:rowOff>
    </xdr:from>
    <xdr:to>
      <xdr:col>2</xdr:col>
      <xdr:colOff>552450</xdr:colOff>
      <xdr:row>16</xdr:row>
      <xdr:rowOff>114300</xdr:rowOff>
    </xdr:to>
    <xdr:sp>
      <xdr:nvSpPr>
        <xdr:cNvPr id="5" name="Straight Arrow Connector 5"/>
        <xdr:cNvSpPr>
          <a:spLocks/>
        </xdr:cNvSpPr>
      </xdr:nvSpPr>
      <xdr:spPr>
        <a:xfrm>
          <a:off x="1162050" y="3219450"/>
          <a:ext cx="31432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6" name="Straight Arrow Connector 6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7" name="Straight Arrow Connector 7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2</xdr:col>
      <xdr:colOff>533400</xdr:colOff>
      <xdr:row>22</xdr:row>
      <xdr:rowOff>114300</xdr:rowOff>
    </xdr:to>
    <xdr:sp>
      <xdr:nvSpPr>
        <xdr:cNvPr id="8" name="Straight Arrow Connector 8"/>
        <xdr:cNvSpPr>
          <a:spLocks/>
        </xdr:cNvSpPr>
      </xdr:nvSpPr>
      <xdr:spPr>
        <a:xfrm>
          <a:off x="1133475" y="4362450"/>
          <a:ext cx="3238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47625</xdr:rowOff>
    </xdr:from>
    <xdr:to>
      <xdr:col>5</xdr:col>
      <xdr:colOff>180975</xdr:colOff>
      <xdr:row>29</xdr:row>
      <xdr:rowOff>114300</xdr:rowOff>
    </xdr:to>
    <xdr:sp>
      <xdr:nvSpPr>
        <xdr:cNvPr id="9" name="Straight Arrow Connector 9"/>
        <xdr:cNvSpPr>
          <a:spLocks/>
        </xdr:cNvSpPr>
      </xdr:nvSpPr>
      <xdr:spPr>
        <a:xfrm>
          <a:off x="2171700" y="5857875"/>
          <a:ext cx="304800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10" name="Straight Arrow Connector 10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11" name="Straight Arrow Connector 11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12" name="Straight Arrow Connector 12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13" name="Straight Arrow Connector 13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66675</xdr:rowOff>
    </xdr:from>
    <xdr:to>
      <xdr:col>2</xdr:col>
      <xdr:colOff>552450</xdr:colOff>
      <xdr:row>16</xdr:row>
      <xdr:rowOff>114300</xdr:rowOff>
    </xdr:to>
    <xdr:sp>
      <xdr:nvSpPr>
        <xdr:cNvPr id="14" name="Straight Arrow Connector 14"/>
        <xdr:cNvSpPr>
          <a:spLocks/>
        </xdr:cNvSpPr>
      </xdr:nvSpPr>
      <xdr:spPr>
        <a:xfrm>
          <a:off x="1162050" y="3219450"/>
          <a:ext cx="31432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15" name="Straight Arrow Connector 15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16" name="Straight Arrow Connector 16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2</xdr:col>
      <xdr:colOff>533400</xdr:colOff>
      <xdr:row>22</xdr:row>
      <xdr:rowOff>114300</xdr:rowOff>
    </xdr:to>
    <xdr:sp>
      <xdr:nvSpPr>
        <xdr:cNvPr id="17" name="Straight Arrow Connector 17"/>
        <xdr:cNvSpPr>
          <a:spLocks/>
        </xdr:cNvSpPr>
      </xdr:nvSpPr>
      <xdr:spPr>
        <a:xfrm>
          <a:off x="1133475" y="4362450"/>
          <a:ext cx="3238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47625</xdr:rowOff>
    </xdr:from>
    <xdr:to>
      <xdr:col>5</xdr:col>
      <xdr:colOff>180975</xdr:colOff>
      <xdr:row>29</xdr:row>
      <xdr:rowOff>114300</xdr:rowOff>
    </xdr:to>
    <xdr:sp>
      <xdr:nvSpPr>
        <xdr:cNvPr id="18" name="Straight Arrow Connector 18"/>
        <xdr:cNvSpPr>
          <a:spLocks/>
        </xdr:cNvSpPr>
      </xdr:nvSpPr>
      <xdr:spPr>
        <a:xfrm>
          <a:off x="2171700" y="5857875"/>
          <a:ext cx="304800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19" name="Straight Arrow Connector 19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20" name="Straight Arrow Connector 20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21" name="Straight Arrow Connector 21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22" name="Straight Arrow Connector 22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16</xdr:row>
      <xdr:rowOff>38100</xdr:rowOff>
    </xdr:from>
    <xdr:to>
      <xdr:col>2</xdr:col>
      <xdr:colOff>581025</xdr:colOff>
      <xdr:row>16</xdr:row>
      <xdr:rowOff>95250</xdr:rowOff>
    </xdr:to>
    <xdr:sp>
      <xdr:nvSpPr>
        <xdr:cNvPr id="23" name="Straight Arrow Connector 23"/>
        <xdr:cNvSpPr>
          <a:spLocks/>
        </xdr:cNvSpPr>
      </xdr:nvSpPr>
      <xdr:spPr>
        <a:xfrm>
          <a:off x="1047750" y="3190875"/>
          <a:ext cx="457200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24" name="Straight Arrow Connector 24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25" name="Straight Arrow Connector 25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2</xdr:col>
      <xdr:colOff>533400</xdr:colOff>
      <xdr:row>22</xdr:row>
      <xdr:rowOff>114300</xdr:rowOff>
    </xdr:to>
    <xdr:sp>
      <xdr:nvSpPr>
        <xdr:cNvPr id="26" name="Straight Arrow Connector 26"/>
        <xdr:cNvSpPr>
          <a:spLocks/>
        </xdr:cNvSpPr>
      </xdr:nvSpPr>
      <xdr:spPr>
        <a:xfrm>
          <a:off x="1133475" y="4362450"/>
          <a:ext cx="3238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27" name="Straight Arrow Connector 27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28" name="Straight Arrow Connector 28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29" name="Straight Arrow Connector 29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30" name="Straight Arrow Connector 30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38100</xdr:rowOff>
    </xdr:from>
    <xdr:to>
      <xdr:col>2</xdr:col>
      <xdr:colOff>571500</xdr:colOff>
      <xdr:row>16</xdr:row>
      <xdr:rowOff>85725</xdr:rowOff>
    </xdr:to>
    <xdr:sp>
      <xdr:nvSpPr>
        <xdr:cNvPr id="31" name="Straight Arrow Connector 31"/>
        <xdr:cNvSpPr>
          <a:spLocks/>
        </xdr:cNvSpPr>
      </xdr:nvSpPr>
      <xdr:spPr>
        <a:xfrm>
          <a:off x="1104900" y="3190875"/>
          <a:ext cx="39052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32" name="Straight Arrow Connector 32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33" name="Straight Arrow Connector 33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22</xdr:row>
      <xdr:rowOff>28575</xdr:rowOff>
    </xdr:from>
    <xdr:to>
      <xdr:col>2</xdr:col>
      <xdr:colOff>533400</xdr:colOff>
      <xdr:row>22</xdr:row>
      <xdr:rowOff>114300</xdr:rowOff>
    </xdr:to>
    <xdr:sp>
      <xdr:nvSpPr>
        <xdr:cNvPr id="34" name="Straight Arrow Connector 34"/>
        <xdr:cNvSpPr>
          <a:spLocks/>
        </xdr:cNvSpPr>
      </xdr:nvSpPr>
      <xdr:spPr>
        <a:xfrm>
          <a:off x="1104900" y="4324350"/>
          <a:ext cx="352425" cy="85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29</xdr:row>
      <xdr:rowOff>66675</xdr:rowOff>
    </xdr:from>
    <xdr:to>
      <xdr:col>5</xdr:col>
      <xdr:colOff>333375</xdr:colOff>
      <xdr:row>29</xdr:row>
      <xdr:rowOff>95250</xdr:rowOff>
    </xdr:to>
    <xdr:sp>
      <xdr:nvSpPr>
        <xdr:cNvPr id="35" name="Straight Arrow Connector 35"/>
        <xdr:cNvSpPr>
          <a:spLocks/>
        </xdr:cNvSpPr>
      </xdr:nvSpPr>
      <xdr:spPr>
        <a:xfrm>
          <a:off x="2038350" y="5876925"/>
          <a:ext cx="59055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1" name="Straight Arrow Connector 1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2" name="Straight Arrow Connector 2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3" name="Straight Arrow Connector 3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4" name="Straight Arrow Connector 4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66675</xdr:rowOff>
    </xdr:from>
    <xdr:to>
      <xdr:col>2</xdr:col>
      <xdr:colOff>552450</xdr:colOff>
      <xdr:row>16</xdr:row>
      <xdr:rowOff>114300</xdr:rowOff>
    </xdr:to>
    <xdr:sp>
      <xdr:nvSpPr>
        <xdr:cNvPr id="5" name="Straight Arrow Connector 5"/>
        <xdr:cNvSpPr>
          <a:spLocks/>
        </xdr:cNvSpPr>
      </xdr:nvSpPr>
      <xdr:spPr>
        <a:xfrm>
          <a:off x="1162050" y="3219450"/>
          <a:ext cx="31432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6" name="Straight Arrow Connector 6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7" name="Straight Arrow Connector 7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2</xdr:col>
      <xdr:colOff>533400</xdr:colOff>
      <xdr:row>22</xdr:row>
      <xdr:rowOff>114300</xdr:rowOff>
    </xdr:to>
    <xdr:sp>
      <xdr:nvSpPr>
        <xdr:cNvPr id="8" name="Straight Arrow Connector 8"/>
        <xdr:cNvSpPr>
          <a:spLocks/>
        </xdr:cNvSpPr>
      </xdr:nvSpPr>
      <xdr:spPr>
        <a:xfrm>
          <a:off x="1133475" y="4362450"/>
          <a:ext cx="3238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47625</xdr:rowOff>
    </xdr:from>
    <xdr:to>
      <xdr:col>5</xdr:col>
      <xdr:colOff>180975</xdr:colOff>
      <xdr:row>29</xdr:row>
      <xdr:rowOff>114300</xdr:rowOff>
    </xdr:to>
    <xdr:sp>
      <xdr:nvSpPr>
        <xdr:cNvPr id="9" name="Straight Arrow Connector 9"/>
        <xdr:cNvSpPr>
          <a:spLocks/>
        </xdr:cNvSpPr>
      </xdr:nvSpPr>
      <xdr:spPr>
        <a:xfrm>
          <a:off x="2171700" y="5857875"/>
          <a:ext cx="304800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10" name="Straight Arrow Connector 10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11" name="Straight Arrow Connector 11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12" name="Straight Arrow Connector 12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13" name="Straight Arrow Connector 13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66675</xdr:rowOff>
    </xdr:from>
    <xdr:to>
      <xdr:col>2</xdr:col>
      <xdr:colOff>552450</xdr:colOff>
      <xdr:row>16</xdr:row>
      <xdr:rowOff>114300</xdr:rowOff>
    </xdr:to>
    <xdr:sp>
      <xdr:nvSpPr>
        <xdr:cNvPr id="14" name="Straight Arrow Connector 14"/>
        <xdr:cNvSpPr>
          <a:spLocks/>
        </xdr:cNvSpPr>
      </xdr:nvSpPr>
      <xdr:spPr>
        <a:xfrm>
          <a:off x="1162050" y="3219450"/>
          <a:ext cx="31432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15" name="Straight Arrow Connector 15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16" name="Straight Arrow Connector 16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2</xdr:col>
      <xdr:colOff>533400</xdr:colOff>
      <xdr:row>22</xdr:row>
      <xdr:rowOff>114300</xdr:rowOff>
    </xdr:to>
    <xdr:sp>
      <xdr:nvSpPr>
        <xdr:cNvPr id="17" name="Straight Arrow Connector 17"/>
        <xdr:cNvSpPr>
          <a:spLocks/>
        </xdr:cNvSpPr>
      </xdr:nvSpPr>
      <xdr:spPr>
        <a:xfrm>
          <a:off x="1133475" y="4362450"/>
          <a:ext cx="3238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47625</xdr:rowOff>
    </xdr:from>
    <xdr:to>
      <xdr:col>5</xdr:col>
      <xdr:colOff>180975</xdr:colOff>
      <xdr:row>29</xdr:row>
      <xdr:rowOff>114300</xdr:rowOff>
    </xdr:to>
    <xdr:sp>
      <xdr:nvSpPr>
        <xdr:cNvPr id="18" name="Straight Arrow Connector 18"/>
        <xdr:cNvSpPr>
          <a:spLocks/>
        </xdr:cNvSpPr>
      </xdr:nvSpPr>
      <xdr:spPr>
        <a:xfrm>
          <a:off x="2171700" y="5857875"/>
          <a:ext cx="304800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19" name="Straight Arrow Connector 19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20" name="Straight Arrow Connector 20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21" name="Straight Arrow Connector 21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22" name="Straight Arrow Connector 22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16</xdr:row>
      <xdr:rowOff>38100</xdr:rowOff>
    </xdr:from>
    <xdr:to>
      <xdr:col>2</xdr:col>
      <xdr:colOff>581025</xdr:colOff>
      <xdr:row>16</xdr:row>
      <xdr:rowOff>95250</xdr:rowOff>
    </xdr:to>
    <xdr:sp>
      <xdr:nvSpPr>
        <xdr:cNvPr id="23" name="Straight Arrow Connector 23"/>
        <xdr:cNvSpPr>
          <a:spLocks/>
        </xdr:cNvSpPr>
      </xdr:nvSpPr>
      <xdr:spPr>
        <a:xfrm>
          <a:off x="1047750" y="3190875"/>
          <a:ext cx="457200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24" name="Straight Arrow Connector 24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25" name="Straight Arrow Connector 25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2</xdr:col>
      <xdr:colOff>533400</xdr:colOff>
      <xdr:row>22</xdr:row>
      <xdr:rowOff>114300</xdr:rowOff>
    </xdr:to>
    <xdr:sp>
      <xdr:nvSpPr>
        <xdr:cNvPr id="26" name="Straight Arrow Connector 26"/>
        <xdr:cNvSpPr>
          <a:spLocks/>
        </xdr:cNvSpPr>
      </xdr:nvSpPr>
      <xdr:spPr>
        <a:xfrm>
          <a:off x="1133475" y="4362450"/>
          <a:ext cx="3238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27" name="Straight Arrow Connector 27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28" name="Straight Arrow Connector 28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29" name="Straight Arrow Connector 29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30" name="Straight Arrow Connector 30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38100</xdr:rowOff>
    </xdr:from>
    <xdr:to>
      <xdr:col>2</xdr:col>
      <xdr:colOff>571500</xdr:colOff>
      <xdr:row>16</xdr:row>
      <xdr:rowOff>85725</xdr:rowOff>
    </xdr:to>
    <xdr:sp>
      <xdr:nvSpPr>
        <xdr:cNvPr id="31" name="Straight Arrow Connector 31"/>
        <xdr:cNvSpPr>
          <a:spLocks/>
        </xdr:cNvSpPr>
      </xdr:nvSpPr>
      <xdr:spPr>
        <a:xfrm>
          <a:off x="1104900" y="3190875"/>
          <a:ext cx="39052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32" name="Straight Arrow Connector 32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33" name="Straight Arrow Connector 33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22</xdr:row>
      <xdr:rowOff>28575</xdr:rowOff>
    </xdr:from>
    <xdr:to>
      <xdr:col>2</xdr:col>
      <xdr:colOff>533400</xdr:colOff>
      <xdr:row>22</xdr:row>
      <xdr:rowOff>114300</xdr:rowOff>
    </xdr:to>
    <xdr:sp>
      <xdr:nvSpPr>
        <xdr:cNvPr id="34" name="Straight Arrow Connector 34"/>
        <xdr:cNvSpPr>
          <a:spLocks/>
        </xdr:cNvSpPr>
      </xdr:nvSpPr>
      <xdr:spPr>
        <a:xfrm>
          <a:off x="1104900" y="4324350"/>
          <a:ext cx="352425" cy="85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29</xdr:row>
      <xdr:rowOff>66675</xdr:rowOff>
    </xdr:from>
    <xdr:to>
      <xdr:col>5</xdr:col>
      <xdr:colOff>333375</xdr:colOff>
      <xdr:row>29</xdr:row>
      <xdr:rowOff>95250</xdr:rowOff>
    </xdr:to>
    <xdr:sp>
      <xdr:nvSpPr>
        <xdr:cNvPr id="35" name="Straight Arrow Connector 35"/>
        <xdr:cNvSpPr>
          <a:spLocks/>
        </xdr:cNvSpPr>
      </xdr:nvSpPr>
      <xdr:spPr>
        <a:xfrm>
          <a:off x="2038350" y="5876925"/>
          <a:ext cx="59055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1" name="Straight Arrow Connector 1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2" name="Straight Arrow Connector 2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3" name="Straight Arrow Connector 3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4" name="Straight Arrow Connector 4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66675</xdr:rowOff>
    </xdr:from>
    <xdr:to>
      <xdr:col>2</xdr:col>
      <xdr:colOff>552450</xdr:colOff>
      <xdr:row>16</xdr:row>
      <xdr:rowOff>114300</xdr:rowOff>
    </xdr:to>
    <xdr:sp>
      <xdr:nvSpPr>
        <xdr:cNvPr id="5" name="Straight Arrow Connector 5"/>
        <xdr:cNvSpPr>
          <a:spLocks/>
        </xdr:cNvSpPr>
      </xdr:nvSpPr>
      <xdr:spPr>
        <a:xfrm>
          <a:off x="1162050" y="3219450"/>
          <a:ext cx="31432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6" name="Straight Arrow Connector 6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7" name="Straight Arrow Connector 7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2</xdr:col>
      <xdr:colOff>533400</xdr:colOff>
      <xdr:row>22</xdr:row>
      <xdr:rowOff>114300</xdr:rowOff>
    </xdr:to>
    <xdr:sp>
      <xdr:nvSpPr>
        <xdr:cNvPr id="8" name="Straight Arrow Connector 8"/>
        <xdr:cNvSpPr>
          <a:spLocks/>
        </xdr:cNvSpPr>
      </xdr:nvSpPr>
      <xdr:spPr>
        <a:xfrm>
          <a:off x="1133475" y="4362450"/>
          <a:ext cx="3238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47625</xdr:rowOff>
    </xdr:from>
    <xdr:to>
      <xdr:col>5</xdr:col>
      <xdr:colOff>180975</xdr:colOff>
      <xdr:row>29</xdr:row>
      <xdr:rowOff>114300</xdr:rowOff>
    </xdr:to>
    <xdr:sp>
      <xdr:nvSpPr>
        <xdr:cNvPr id="9" name="Straight Arrow Connector 9"/>
        <xdr:cNvSpPr>
          <a:spLocks/>
        </xdr:cNvSpPr>
      </xdr:nvSpPr>
      <xdr:spPr>
        <a:xfrm>
          <a:off x="2171700" y="5857875"/>
          <a:ext cx="304800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10" name="Straight Arrow Connector 10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11" name="Straight Arrow Connector 11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12" name="Straight Arrow Connector 12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13" name="Straight Arrow Connector 13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66675</xdr:rowOff>
    </xdr:from>
    <xdr:to>
      <xdr:col>2</xdr:col>
      <xdr:colOff>552450</xdr:colOff>
      <xdr:row>16</xdr:row>
      <xdr:rowOff>114300</xdr:rowOff>
    </xdr:to>
    <xdr:sp>
      <xdr:nvSpPr>
        <xdr:cNvPr id="14" name="Straight Arrow Connector 14"/>
        <xdr:cNvSpPr>
          <a:spLocks/>
        </xdr:cNvSpPr>
      </xdr:nvSpPr>
      <xdr:spPr>
        <a:xfrm>
          <a:off x="1162050" y="3219450"/>
          <a:ext cx="31432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15" name="Straight Arrow Connector 15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16" name="Straight Arrow Connector 16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2</xdr:col>
      <xdr:colOff>533400</xdr:colOff>
      <xdr:row>22</xdr:row>
      <xdr:rowOff>114300</xdr:rowOff>
    </xdr:to>
    <xdr:sp>
      <xdr:nvSpPr>
        <xdr:cNvPr id="17" name="Straight Arrow Connector 17"/>
        <xdr:cNvSpPr>
          <a:spLocks/>
        </xdr:cNvSpPr>
      </xdr:nvSpPr>
      <xdr:spPr>
        <a:xfrm>
          <a:off x="1133475" y="4362450"/>
          <a:ext cx="3238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47625</xdr:rowOff>
    </xdr:from>
    <xdr:to>
      <xdr:col>5</xdr:col>
      <xdr:colOff>180975</xdr:colOff>
      <xdr:row>29</xdr:row>
      <xdr:rowOff>114300</xdr:rowOff>
    </xdr:to>
    <xdr:sp>
      <xdr:nvSpPr>
        <xdr:cNvPr id="18" name="Straight Arrow Connector 18"/>
        <xdr:cNvSpPr>
          <a:spLocks/>
        </xdr:cNvSpPr>
      </xdr:nvSpPr>
      <xdr:spPr>
        <a:xfrm>
          <a:off x="2171700" y="5857875"/>
          <a:ext cx="304800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19" name="Straight Arrow Connector 19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20" name="Straight Arrow Connector 20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21" name="Straight Arrow Connector 21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22" name="Straight Arrow Connector 22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16</xdr:row>
      <xdr:rowOff>38100</xdr:rowOff>
    </xdr:from>
    <xdr:to>
      <xdr:col>2</xdr:col>
      <xdr:colOff>581025</xdr:colOff>
      <xdr:row>16</xdr:row>
      <xdr:rowOff>95250</xdr:rowOff>
    </xdr:to>
    <xdr:sp>
      <xdr:nvSpPr>
        <xdr:cNvPr id="23" name="Straight Arrow Connector 23"/>
        <xdr:cNvSpPr>
          <a:spLocks/>
        </xdr:cNvSpPr>
      </xdr:nvSpPr>
      <xdr:spPr>
        <a:xfrm>
          <a:off x="1047750" y="3190875"/>
          <a:ext cx="457200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24" name="Straight Arrow Connector 24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25" name="Straight Arrow Connector 25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2</xdr:col>
      <xdr:colOff>533400</xdr:colOff>
      <xdr:row>22</xdr:row>
      <xdr:rowOff>114300</xdr:rowOff>
    </xdr:to>
    <xdr:sp>
      <xdr:nvSpPr>
        <xdr:cNvPr id="26" name="Straight Arrow Connector 26"/>
        <xdr:cNvSpPr>
          <a:spLocks/>
        </xdr:cNvSpPr>
      </xdr:nvSpPr>
      <xdr:spPr>
        <a:xfrm>
          <a:off x="1133475" y="4362450"/>
          <a:ext cx="3238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27" name="Straight Arrow Connector 27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28" name="Straight Arrow Connector 28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29" name="Straight Arrow Connector 29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30" name="Straight Arrow Connector 30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38100</xdr:rowOff>
    </xdr:from>
    <xdr:to>
      <xdr:col>2</xdr:col>
      <xdr:colOff>571500</xdr:colOff>
      <xdr:row>16</xdr:row>
      <xdr:rowOff>85725</xdr:rowOff>
    </xdr:to>
    <xdr:sp>
      <xdr:nvSpPr>
        <xdr:cNvPr id="31" name="Straight Arrow Connector 31"/>
        <xdr:cNvSpPr>
          <a:spLocks/>
        </xdr:cNvSpPr>
      </xdr:nvSpPr>
      <xdr:spPr>
        <a:xfrm>
          <a:off x="1104900" y="3190875"/>
          <a:ext cx="39052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32" name="Straight Arrow Connector 32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33" name="Straight Arrow Connector 33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22</xdr:row>
      <xdr:rowOff>28575</xdr:rowOff>
    </xdr:from>
    <xdr:to>
      <xdr:col>2</xdr:col>
      <xdr:colOff>533400</xdr:colOff>
      <xdr:row>22</xdr:row>
      <xdr:rowOff>114300</xdr:rowOff>
    </xdr:to>
    <xdr:sp>
      <xdr:nvSpPr>
        <xdr:cNvPr id="34" name="Straight Arrow Connector 34"/>
        <xdr:cNvSpPr>
          <a:spLocks/>
        </xdr:cNvSpPr>
      </xdr:nvSpPr>
      <xdr:spPr>
        <a:xfrm>
          <a:off x="1104900" y="4324350"/>
          <a:ext cx="352425" cy="85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29</xdr:row>
      <xdr:rowOff>66675</xdr:rowOff>
    </xdr:from>
    <xdr:to>
      <xdr:col>5</xdr:col>
      <xdr:colOff>333375</xdr:colOff>
      <xdr:row>29</xdr:row>
      <xdr:rowOff>95250</xdr:rowOff>
    </xdr:to>
    <xdr:sp>
      <xdr:nvSpPr>
        <xdr:cNvPr id="35" name="Straight Arrow Connector 35"/>
        <xdr:cNvSpPr>
          <a:spLocks/>
        </xdr:cNvSpPr>
      </xdr:nvSpPr>
      <xdr:spPr>
        <a:xfrm>
          <a:off x="2038350" y="5876925"/>
          <a:ext cx="59055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1" name="Straight Arrow Connector 1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2" name="Straight Arrow Connector 2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3" name="Straight Arrow Connector 3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4" name="Straight Arrow Connector 4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16</xdr:row>
      <xdr:rowOff>38100</xdr:rowOff>
    </xdr:from>
    <xdr:to>
      <xdr:col>2</xdr:col>
      <xdr:colOff>581025</xdr:colOff>
      <xdr:row>16</xdr:row>
      <xdr:rowOff>95250</xdr:rowOff>
    </xdr:to>
    <xdr:sp>
      <xdr:nvSpPr>
        <xdr:cNvPr id="5" name="Straight Arrow Connector 5"/>
        <xdr:cNvSpPr>
          <a:spLocks/>
        </xdr:cNvSpPr>
      </xdr:nvSpPr>
      <xdr:spPr>
        <a:xfrm>
          <a:off x="1047750" y="3190875"/>
          <a:ext cx="457200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6" name="Straight Arrow Connector 6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7" name="Straight Arrow Connector 7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2</xdr:col>
      <xdr:colOff>533400</xdr:colOff>
      <xdr:row>22</xdr:row>
      <xdr:rowOff>114300</xdr:rowOff>
    </xdr:to>
    <xdr:sp>
      <xdr:nvSpPr>
        <xdr:cNvPr id="8" name="Straight Arrow Connector 8"/>
        <xdr:cNvSpPr>
          <a:spLocks/>
        </xdr:cNvSpPr>
      </xdr:nvSpPr>
      <xdr:spPr>
        <a:xfrm>
          <a:off x="1133475" y="4362450"/>
          <a:ext cx="3238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9" name="Straight Arrow Connector 10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10" name="Straight Arrow Connector 11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11" name="Straight Arrow Connector 12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12" name="Straight Arrow Connector 13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38100</xdr:rowOff>
    </xdr:from>
    <xdr:to>
      <xdr:col>2</xdr:col>
      <xdr:colOff>571500</xdr:colOff>
      <xdr:row>16</xdr:row>
      <xdr:rowOff>85725</xdr:rowOff>
    </xdr:to>
    <xdr:sp>
      <xdr:nvSpPr>
        <xdr:cNvPr id="13" name="Straight Arrow Connector 14"/>
        <xdr:cNvSpPr>
          <a:spLocks/>
        </xdr:cNvSpPr>
      </xdr:nvSpPr>
      <xdr:spPr>
        <a:xfrm>
          <a:off x="1104900" y="3190875"/>
          <a:ext cx="39052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14" name="Straight Arrow Connector 15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15" name="Straight Arrow Connector 16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22</xdr:row>
      <xdr:rowOff>28575</xdr:rowOff>
    </xdr:from>
    <xdr:to>
      <xdr:col>2</xdr:col>
      <xdr:colOff>533400</xdr:colOff>
      <xdr:row>22</xdr:row>
      <xdr:rowOff>114300</xdr:rowOff>
    </xdr:to>
    <xdr:sp>
      <xdr:nvSpPr>
        <xdr:cNvPr id="16" name="Straight Arrow Connector 17"/>
        <xdr:cNvSpPr>
          <a:spLocks/>
        </xdr:cNvSpPr>
      </xdr:nvSpPr>
      <xdr:spPr>
        <a:xfrm>
          <a:off x="1104900" y="4324350"/>
          <a:ext cx="352425" cy="85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29</xdr:row>
      <xdr:rowOff>66675</xdr:rowOff>
    </xdr:from>
    <xdr:to>
      <xdr:col>5</xdr:col>
      <xdr:colOff>333375</xdr:colOff>
      <xdr:row>29</xdr:row>
      <xdr:rowOff>95250</xdr:rowOff>
    </xdr:to>
    <xdr:sp>
      <xdr:nvSpPr>
        <xdr:cNvPr id="17" name="Straight Arrow Connector 18"/>
        <xdr:cNvSpPr>
          <a:spLocks/>
        </xdr:cNvSpPr>
      </xdr:nvSpPr>
      <xdr:spPr>
        <a:xfrm>
          <a:off x="2038350" y="5876925"/>
          <a:ext cx="59055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1" name="Straight Arrow Connector 1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2" name="Straight Arrow Connector 2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3" name="Straight Arrow Connector 3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4" name="Straight Arrow Connector 4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66675</xdr:rowOff>
    </xdr:from>
    <xdr:to>
      <xdr:col>2</xdr:col>
      <xdr:colOff>552450</xdr:colOff>
      <xdr:row>16</xdr:row>
      <xdr:rowOff>114300</xdr:rowOff>
    </xdr:to>
    <xdr:sp>
      <xdr:nvSpPr>
        <xdr:cNvPr id="5" name="Straight Arrow Connector 5"/>
        <xdr:cNvSpPr>
          <a:spLocks/>
        </xdr:cNvSpPr>
      </xdr:nvSpPr>
      <xdr:spPr>
        <a:xfrm>
          <a:off x="1162050" y="3219450"/>
          <a:ext cx="31432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6" name="Straight Arrow Connector 6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7" name="Straight Arrow Connector 7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2</xdr:col>
      <xdr:colOff>533400</xdr:colOff>
      <xdr:row>22</xdr:row>
      <xdr:rowOff>114300</xdr:rowOff>
    </xdr:to>
    <xdr:sp>
      <xdr:nvSpPr>
        <xdr:cNvPr id="8" name="Straight Arrow Connector 8"/>
        <xdr:cNvSpPr>
          <a:spLocks/>
        </xdr:cNvSpPr>
      </xdr:nvSpPr>
      <xdr:spPr>
        <a:xfrm>
          <a:off x="1133475" y="4362450"/>
          <a:ext cx="3238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47625</xdr:rowOff>
    </xdr:from>
    <xdr:to>
      <xdr:col>5</xdr:col>
      <xdr:colOff>180975</xdr:colOff>
      <xdr:row>29</xdr:row>
      <xdr:rowOff>114300</xdr:rowOff>
    </xdr:to>
    <xdr:sp>
      <xdr:nvSpPr>
        <xdr:cNvPr id="9" name="Straight Arrow Connector 9"/>
        <xdr:cNvSpPr>
          <a:spLocks/>
        </xdr:cNvSpPr>
      </xdr:nvSpPr>
      <xdr:spPr>
        <a:xfrm>
          <a:off x="2171700" y="5857875"/>
          <a:ext cx="304800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10" name="Straight Arrow Connector 10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11" name="Straight Arrow Connector 11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12" name="Straight Arrow Connector 12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13" name="Straight Arrow Connector 13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66675</xdr:rowOff>
    </xdr:from>
    <xdr:to>
      <xdr:col>2</xdr:col>
      <xdr:colOff>552450</xdr:colOff>
      <xdr:row>16</xdr:row>
      <xdr:rowOff>114300</xdr:rowOff>
    </xdr:to>
    <xdr:sp>
      <xdr:nvSpPr>
        <xdr:cNvPr id="14" name="Straight Arrow Connector 14"/>
        <xdr:cNvSpPr>
          <a:spLocks/>
        </xdr:cNvSpPr>
      </xdr:nvSpPr>
      <xdr:spPr>
        <a:xfrm>
          <a:off x="1162050" y="3219450"/>
          <a:ext cx="31432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15" name="Straight Arrow Connector 15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16" name="Straight Arrow Connector 16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2</xdr:col>
      <xdr:colOff>533400</xdr:colOff>
      <xdr:row>22</xdr:row>
      <xdr:rowOff>114300</xdr:rowOff>
    </xdr:to>
    <xdr:sp>
      <xdr:nvSpPr>
        <xdr:cNvPr id="17" name="Straight Arrow Connector 17"/>
        <xdr:cNvSpPr>
          <a:spLocks/>
        </xdr:cNvSpPr>
      </xdr:nvSpPr>
      <xdr:spPr>
        <a:xfrm>
          <a:off x="1133475" y="4362450"/>
          <a:ext cx="3238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47625</xdr:rowOff>
    </xdr:from>
    <xdr:to>
      <xdr:col>5</xdr:col>
      <xdr:colOff>180975</xdr:colOff>
      <xdr:row>29</xdr:row>
      <xdr:rowOff>114300</xdr:rowOff>
    </xdr:to>
    <xdr:sp>
      <xdr:nvSpPr>
        <xdr:cNvPr id="18" name="Straight Arrow Connector 18"/>
        <xdr:cNvSpPr>
          <a:spLocks/>
        </xdr:cNvSpPr>
      </xdr:nvSpPr>
      <xdr:spPr>
        <a:xfrm>
          <a:off x="2171700" y="5857875"/>
          <a:ext cx="304800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19" name="Straight Arrow Connector 19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20" name="Straight Arrow Connector 20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21" name="Straight Arrow Connector 21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22" name="Straight Arrow Connector 22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16</xdr:row>
      <xdr:rowOff>38100</xdr:rowOff>
    </xdr:from>
    <xdr:to>
      <xdr:col>2</xdr:col>
      <xdr:colOff>581025</xdr:colOff>
      <xdr:row>16</xdr:row>
      <xdr:rowOff>95250</xdr:rowOff>
    </xdr:to>
    <xdr:sp>
      <xdr:nvSpPr>
        <xdr:cNvPr id="23" name="Straight Arrow Connector 23"/>
        <xdr:cNvSpPr>
          <a:spLocks/>
        </xdr:cNvSpPr>
      </xdr:nvSpPr>
      <xdr:spPr>
        <a:xfrm>
          <a:off x="1047750" y="3190875"/>
          <a:ext cx="457200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24" name="Straight Arrow Connector 24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25" name="Straight Arrow Connector 25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2</xdr:col>
      <xdr:colOff>533400</xdr:colOff>
      <xdr:row>22</xdr:row>
      <xdr:rowOff>114300</xdr:rowOff>
    </xdr:to>
    <xdr:sp>
      <xdr:nvSpPr>
        <xdr:cNvPr id="26" name="Straight Arrow Connector 26"/>
        <xdr:cNvSpPr>
          <a:spLocks/>
        </xdr:cNvSpPr>
      </xdr:nvSpPr>
      <xdr:spPr>
        <a:xfrm>
          <a:off x="1133475" y="4362450"/>
          <a:ext cx="3238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27" name="Straight Arrow Connector 27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28" name="Straight Arrow Connector 28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29" name="Straight Arrow Connector 29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30" name="Straight Arrow Connector 30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38100</xdr:rowOff>
    </xdr:from>
    <xdr:to>
      <xdr:col>2</xdr:col>
      <xdr:colOff>571500</xdr:colOff>
      <xdr:row>16</xdr:row>
      <xdr:rowOff>85725</xdr:rowOff>
    </xdr:to>
    <xdr:sp>
      <xdr:nvSpPr>
        <xdr:cNvPr id="31" name="Straight Arrow Connector 31"/>
        <xdr:cNvSpPr>
          <a:spLocks/>
        </xdr:cNvSpPr>
      </xdr:nvSpPr>
      <xdr:spPr>
        <a:xfrm>
          <a:off x="1104900" y="3190875"/>
          <a:ext cx="39052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32" name="Straight Arrow Connector 32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33" name="Straight Arrow Connector 33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22</xdr:row>
      <xdr:rowOff>28575</xdr:rowOff>
    </xdr:from>
    <xdr:to>
      <xdr:col>2</xdr:col>
      <xdr:colOff>533400</xdr:colOff>
      <xdr:row>22</xdr:row>
      <xdr:rowOff>114300</xdr:rowOff>
    </xdr:to>
    <xdr:sp>
      <xdr:nvSpPr>
        <xdr:cNvPr id="34" name="Straight Arrow Connector 34"/>
        <xdr:cNvSpPr>
          <a:spLocks/>
        </xdr:cNvSpPr>
      </xdr:nvSpPr>
      <xdr:spPr>
        <a:xfrm>
          <a:off x="1104900" y="4324350"/>
          <a:ext cx="352425" cy="85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29</xdr:row>
      <xdr:rowOff>66675</xdr:rowOff>
    </xdr:from>
    <xdr:to>
      <xdr:col>5</xdr:col>
      <xdr:colOff>333375</xdr:colOff>
      <xdr:row>29</xdr:row>
      <xdr:rowOff>95250</xdr:rowOff>
    </xdr:to>
    <xdr:sp>
      <xdr:nvSpPr>
        <xdr:cNvPr id="35" name="Straight Arrow Connector 35"/>
        <xdr:cNvSpPr>
          <a:spLocks/>
        </xdr:cNvSpPr>
      </xdr:nvSpPr>
      <xdr:spPr>
        <a:xfrm>
          <a:off x="2038350" y="5876925"/>
          <a:ext cx="59055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1" name="Straight Arrow Connector 1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2" name="Straight Arrow Connector 2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3" name="Straight Arrow Connector 3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4" name="Straight Arrow Connector 4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66675</xdr:rowOff>
    </xdr:from>
    <xdr:to>
      <xdr:col>2</xdr:col>
      <xdr:colOff>552450</xdr:colOff>
      <xdr:row>16</xdr:row>
      <xdr:rowOff>114300</xdr:rowOff>
    </xdr:to>
    <xdr:sp>
      <xdr:nvSpPr>
        <xdr:cNvPr id="5" name="Straight Arrow Connector 5"/>
        <xdr:cNvSpPr>
          <a:spLocks/>
        </xdr:cNvSpPr>
      </xdr:nvSpPr>
      <xdr:spPr>
        <a:xfrm>
          <a:off x="1162050" y="3219450"/>
          <a:ext cx="31432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6" name="Straight Arrow Connector 6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7" name="Straight Arrow Connector 7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2</xdr:col>
      <xdr:colOff>533400</xdr:colOff>
      <xdr:row>22</xdr:row>
      <xdr:rowOff>114300</xdr:rowOff>
    </xdr:to>
    <xdr:sp>
      <xdr:nvSpPr>
        <xdr:cNvPr id="8" name="Straight Arrow Connector 8"/>
        <xdr:cNvSpPr>
          <a:spLocks/>
        </xdr:cNvSpPr>
      </xdr:nvSpPr>
      <xdr:spPr>
        <a:xfrm>
          <a:off x="1133475" y="4362450"/>
          <a:ext cx="3238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47625</xdr:rowOff>
    </xdr:from>
    <xdr:to>
      <xdr:col>5</xdr:col>
      <xdr:colOff>180975</xdr:colOff>
      <xdr:row>29</xdr:row>
      <xdr:rowOff>114300</xdr:rowOff>
    </xdr:to>
    <xdr:sp>
      <xdr:nvSpPr>
        <xdr:cNvPr id="9" name="Straight Arrow Connector 9"/>
        <xdr:cNvSpPr>
          <a:spLocks/>
        </xdr:cNvSpPr>
      </xdr:nvSpPr>
      <xdr:spPr>
        <a:xfrm>
          <a:off x="2171700" y="5857875"/>
          <a:ext cx="304800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10" name="Straight Arrow Connector 10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11" name="Straight Arrow Connector 11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12" name="Straight Arrow Connector 12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13" name="Straight Arrow Connector 13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66675</xdr:rowOff>
    </xdr:from>
    <xdr:to>
      <xdr:col>2</xdr:col>
      <xdr:colOff>552450</xdr:colOff>
      <xdr:row>16</xdr:row>
      <xdr:rowOff>114300</xdr:rowOff>
    </xdr:to>
    <xdr:sp>
      <xdr:nvSpPr>
        <xdr:cNvPr id="14" name="Straight Arrow Connector 14"/>
        <xdr:cNvSpPr>
          <a:spLocks/>
        </xdr:cNvSpPr>
      </xdr:nvSpPr>
      <xdr:spPr>
        <a:xfrm>
          <a:off x="1162050" y="3219450"/>
          <a:ext cx="31432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15" name="Straight Arrow Connector 15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16" name="Straight Arrow Connector 16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2</xdr:col>
      <xdr:colOff>533400</xdr:colOff>
      <xdr:row>22</xdr:row>
      <xdr:rowOff>114300</xdr:rowOff>
    </xdr:to>
    <xdr:sp>
      <xdr:nvSpPr>
        <xdr:cNvPr id="17" name="Straight Arrow Connector 17"/>
        <xdr:cNvSpPr>
          <a:spLocks/>
        </xdr:cNvSpPr>
      </xdr:nvSpPr>
      <xdr:spPr>
        <a:xfrm>
          <a:off x="1133475" y="4362450"/>
          <a:ext cx="3238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29</xdr:row>
      <xdr:rowOff>47625</xdr:rowOff>
    </xdr:from>
    <xdr:to>
      <xdr:col>5</xdr:col>
      <xdr:colOff>180975</xdr:colOff>
      <xdr:row>29</xdr:row>
      <xdr:rowOff>114300</xdr:rowOff>
    </xdr:to>
    <xdr:sp>
      <xdr:nvSpPr>
        <xdr:cNvPr id="18" name="Straight Arrow Connector 18"/>
        <xdr:cNvSpPr>
          <a:spLocks/>
        </xdr:cNvSpPr>
      </xdr:nvSpPr>
      <xdr:spPr>
        <a:xfrm>
          <a:off x="2171700" y="5857875"/>
          <a:ext cx="304800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19" name="Straight Arrow Connector 19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20" name="Straight Arrow Connector 20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21" name="Straight Arrow Connector 21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22" name="Straight Arrow Connector 22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16</xdr:row>
      <xdr:rowOff>38100</xdr:rowOff>
    </xdr:from>
    <xdr:to>
      <xdr:col>2</xdr:col>
      <xdr:colOff>581025</xdr:colOff>
      <xdr:row>16</xdr:row>
      <xdr:rowOff>95250</xdr:rowOff>
    </xdr:to>
    <xdr:sp>
      <xdr:nvSpPr>
        <xdr:cNvPr id="23" name="Straight Arrow Connector 23"/>
        <xdr:cNvSpPr>
          <a:spLocks/>
        </xdr:cNvSpPr>
      </xdr:nvSpPr>
      <xdr:spPr>
        <a:xfrm>
          <a:off x="1047750" y="3190875"/>
          <a:ext cx="457200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24" name="Straight Arrow Connector 24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25" name="Straight Arrow Connector 25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2</xdr:col>
      <xdr:colOff>533400</xdr:colOff>
      <xdr:row>22</xdr:row>
      <xdr:rowOff>114300</xdr:rowOff>
    </xdr:to>
    <xdr:sp>
      <xdr:nvSpPr>
        <xdr:cNvPr id="26" name="Straight Arrow Connector 26"/>
        <xdr:cNvSpPr>
          <a:spLocks/>
        </xdr:cNvSpPr>
      </xdr:nvSpPr>
      <xdr:spPr>
        <a:xfrm>
          <a:off x="1133475" y="4362450"/>
          <a:ext cx="32385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152400</xdr:rowOff>
    </xdr:from>
    <xdr:to>
      <xdr:col>10</xdr:col>
      <xdr:colOff>57150</xdr:colOff>
      <xdr:row>2</xdr:row>
      <xdr:rowOff>47625</xdr:rowOff>
    </xdr:to>
    <xdr:sp>
      <xdr:nvSpPr>
        <xdr:cNvPr id="27" name="Straight Arrow Connector 27"/>
        <xdr:cNvSpPr>
          <a:spLocks/>
        </xdr:cNvSpPr>
      </xdr:nvSpPr>
      <xdr:spPr>
        <a:xfrm rot="10800000" flipV="1">
          <a:off x="1381125" y="152400"/>
          <a:ext cx="3267075" cy="3238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123825</xdr:rowOff>
    </xdr:from>
    <xdr:to>
      <xdr:col>3</xdr:col>
      <xdr:colOff>342900</xdr:colOff>
      <xdr:row>7</xdr:row>
      <xdr:rowOff>85725</xdr:rowOff>
    </xdr:to>
    <xdr:sp>
      <xdr:nvSpPr>
        <xdr:cNvPr id="28" name="Straight Arrow Connector 28"/>
        <xdr:cNvSpPr>
          <a:spLocks/>
        </xdr:cNvSpPr>
      </xdr:nvSpPr>
      <xdr:spPr>
        <a:xfrm rot="10800000">
          <a:off x="1590675" y="1371600"/>
          <a:ext cx="2857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142875</xdr:rowOff>
    </xdr:from>
    <xdr:to>
      <xdr:col>4</xdr:col>
      <xdr:colOff>371475</xdr:colOff>
      <xdr:row>5</xdr:row>
      <xdr:rowOff>0</xdr:rowOff>
    </xdr:to>
    <xdr:sp>
      <xdr:nvSpPr>
        <xdr:cNvPr id="29" name="Straight Arrow Connector 29"/>
        <xdr:cNvSpPr>
          <a:spLocks/>
        </xdr:cNvSpPr>
      </xdr:nvSpPr>
      <xdr:spPr>
        <a:xfrm rot="10800000" flipV="1">
          <a:off x="1952625" y="771525"/>
          <a:ext cx="33337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142875</xdr:rowOff>
    </xdr:from>
    <xdr:to>
      <xdr:col>5</xdr:col>
      <xdr:colOff>361950</xdr:colOff>
      <xdr:row>10</xdr:row>
      <xdr:rowOff>66675</xdr:rowOff>
    </xdr:to>
    <xdr:sp>
      <xdr:nvSpPr>
        <xdr:cNvPr id="30" name="Straight Arrow Connector 30"/>
        <xdr:cNvSpPr>
          <a:spLocks/>
        </xdr:cNvSpPr>
      </xdr:nvSpPr>
      <xdr:spPr>
        <a:xfrm>
          <a:off x="2228850" y="2000250"/>
          <a:ext cx="428625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38100</xdr:rowOff>
    </xdr:from>
    <xdr:to>
      <xdr:col>2</xdr:col>
      <xdr:colOff>571500</xdr:colOff>
      <xdr:row>16</xdr:row>
      <xdr:rowOff>85725</xdr:rowOff>
    </xdr:to>
    <xdr:sp>
      <xdr:nvSpPr>
        <xdr:cNvPr id="31" name="Straight Arrow Connector 31"/>
        <xdr:cNvSpPr>
          <a:spLocks/>
        </xdr:cNvSpPr>
      </xdr:nvSpPr>
      <xdr:spPr>
        <a:xfrm>
          <a:off x="1104900" y="3190875"/>
          <a:ext cx="390525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47625</xdr:rowOff>
    </xdr:from>
    <xdr:to>
      <xdr:col>2</xdr:col>
      <xdr:colOff>523875</xdr:colOff>
      <xdr:row>18</xdr:row>
      <xdr:rowOff>123825</xdr:rowOff>
    </xdr:to>
    <xdr:sp>
      <xdr:nvSpPr>
        <xdr:cNvPr id="32" name="Straight Arrow Connector 32"/>
        <xdr:cNvSpPr>
          <a:spLocks/>
        </xdr:cNvSpPr>
      </xdr:nvSpPr>
      <xdr:spPr>
        <a:xfrm>
          <a:off x="1114425" y="3581400"/>
          <a:ext cx="333375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20</xdr:row>
      <xdr:rowOff>38100</xdr:rowOff>
    </xdr:from>
    <xdr:to>
      <xdr:col>2</xdr:col>
      <xdr:colOff>533400</xdr:colOff>
      <xdr:row>20</xdr:row>
      <xdr:rowOff>114300</xdr:rowOff>
    </xdr:to>
    <xdr:sp>
      <xdr:nvSpPr>
        <xdr:cNvPr id="33" name="Straight Arrow Connector 33"/>
        <xdr:cNvSpPr>
          <a:spLocks/>
        </xdr:cNvSpPr>
      </xdr:nvSpPr>
      <xdr:spPr>
        <a:xfrm>
          <a:off x="1133475" y="3952875"/>
          <a:ext cx="323850" cy="76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22</xdr:row>
      <xdr:rowOff>28575</xdr:rowOff>
    </xdr:from>
    <xdr:to>
      <xdr:col>2</xdr:col>
      <xdr:colOff>533400</xdr:colOff>
      <xdr:row>22</xdr:row>
      <xdr:rowOff>114300</xdr:rowOff>
    </xdr:to>
    <xdr:sp>
      <xdr:nvSpPr>
        <xdr:cNvPr id="34" name="Straight Arrow Connector 34"/>
        <xdr:cNvSpPr>
          <a:spLocks/>
        </xdr:cNvSpPr>
      </xdr:nvSpPr>
      <xdr:spPr>
        <a:xfrm>
          <a:off x="1104900" y="4324350"/>
          <a:ext cx="352425" cy="85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29</xdr:row>
      <xdr:rowOff>66675</xdr:rowOff>
    </xdr:from>
    <xdr:to>
      <xdr:col>5</xdr:col>
      <xdr:colOff>333375</xdr:colOff>
      <xdr:row>29</xdr:row>
      <xdr:rowOff>95250</xdr:rowOff>
    </xdr:to>
    <xdr:sp>
      <xdr:nvSpPr>
        <xdr:cNvPr id="35" name="Straight Arrow Connector 35"/>
        <xdr:cNvSpPr>
          <a:spLocks/>
        </xdr:cNvSpPr>
      </xdr:nvSpPr>
      <xdr:spPr>
        <a:xfrm>
          <a:off x="2038350" y="5876925"/>
          <a:ext cx="59055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90" zoomScaleNormal="90" workbookViewId="0" topLeftCell="A1">
      <selection activeCell="C10" sqref="C10"/>
    </sheetView>
  </sheetViews>
  <sheetFormatPr defaultColWidth="9.140625" defaultRowHeight="12.75"/>
  <cols>
    <col min="1" max="1" width="13.140625" style="1" customWidth="1"/>
    <col min="2" max="2" width="0.71875" style="1" customWidth="1"/>
    <col min="3" max="3" width="9.140625" style="1" customWidth="1"/>
    <col min="4" max="5" width="5.7109375" style="1" customWidth="1"/>
    <col min="6" max="6" width="6.421875" style="1" customWidth="1"/>
    <col min="7" max="18" width="7.00390625" style="1" customWidth="1"/>
    <col min="19" max="19" width="10.8515625" style="1" customWidth="1"/>
    <col min="20" max="20" width="9.140625" style="1" customWidth="1"/>
    <col min="21" max="23" width="10.7109375" style="1" bestFit="1" customWidth="1"/>
    <col min="24" max="16384" width="9.140625" style="1" customWidth="1"/>
  </cols>
  <sheetData>
    <row r="1" spans="1:19" ht="18">
      <c r="A1" s="17" t="s">
        <v>42</v>
      </c>
      <c r="I1" s="57"/>
      <c r="J1" s="58"/>
      <c r="K1" s="52" t="s">
        <v>24</v>
      </c>
      <c r="L1" s="53" t="s">
        <v>14</v>
      </c>
      <c r="M1" s="53"/>
      <c r="N1" s="53"/>
      <c r="O1" s="53"/>
      <c r="P1" s="53"/>
      <c r="Q1" s="53"/>
      <c r="R1" s="53"/>
      <c r="S1" s="54"/>
    </row>
    <row r="2" spans="11:19" ht="15.75">
      <c r="K2" s="15" t="s">
        <v>25</v>
      </c>
      <c r="L2" s="2" t="s">
        <v>31</v>
      </c>
      <c r="M2" s="2"/>
      <c r="N2" s="2"/>
      <c r="O2" s="2"/>
      <c r="P2" s="2"/>
      <c r="Q2" s="2"/>
      <c r="R2" s="2"/>
      <c r="S2" s="55"/>
    </row>
    <row r="3" spans="1:19" ht="15.75">
      <c r="A3" s="84" t="s">
        <v>23</v>
      </c>
      <c r="B3" s="85"/>
      <c r="C3" s="86"/>
      <c r="D3" s="87" t="s">
        <v>36</v>
      </c>
      <c r="K3" s="15" t="s">
        <v>26</v>
      </c>
      <c r="L3" s="1" t="s">
        <v>41</v>
      </c>
      <c r="R3" s="2"/>
      <c r="S3" s="55"/>
    </row>
    <row r="4" spans="1:19" ht="16.5" thickBot="1">
      <c r="A4" s="34" t="s">
        <v>0</v>
      </c>
      <c r="B4" s="2"/>
      <c r="C4" s="65">
        <v>3000</v>
      </c>
      <c r="D4" s="88"/>
      <c r="G4" s="7" t="s">
        <v>13</v>
      </c>
      <c r="H4" s="7"/>
      <c r="I4" s="7"/>
      <c r="K4" s="15" t="s">
        <v>27</v>
      </c>
      <c r="L4" s="2" t="s">
        <v>15</v>
      </c>
      <c r="M4" s="2"/>
      <c r="N4" s="2"/>
      <c r="O4" s="2"/>
      <c r="P4" s="2"/>
      <c r="Q4" s="2"/>
      <c r="R4" s="2"/>
      <c r="S4" s="55"/>
    </row>
    <row r="5" spans="1:19" ht="15.75">
      <c r="A5" s="35" t="s">
        <v>1</v>
      </c>
      <c r="B5" s="36"/>
      <c r="C5" s="37">
        <f>C4*0.15</f>
        <v>450</v>
      </c>
      <c r="D5" s="66">
        <v>20</v>
      </c>
      <c r="G5" s="30" t="s">
        <v>1</v>
      </c>
      <c r="H5" s="30" t="s">
        <v>2</v>
      </c>
      <c r="I5" s="30" t="s">
        <v>8</v>
      </c>
      <c r="K5" s="15" t="s">
        <v>28</v>
      </c>
      <c r="L5" s="2" t="s">
        <v>19</v>
      </c>
      <c r="M5" s="2"/>
      <c r="N5" s="2"/>
      <c r="O5" s="2"/>
      <c r="P5" s="2"/>
      <c r="Q5" s="2"/>
      <c r="R5" s="2"/>
      <c r="S5" s="55"/>
    </row>
    <row r="6" spans="1:19" ht="16.5" thickBot="1">
      <c r="A6" s="38" t="s">
        <v>2</v>
      </c>
      <c r="B6" s="39"/>
      <c r="C6" s="40">
        <f>C4-C5</f>
        <v>2550</v>
      </c>
      <c r="D6" s="67">
        <v>25</v>
      </c>
      <c r="G6" s="29">
        <f>SUM(G14:K14)/SUM(D17:K23)</f>
        <v>39.375</v>
      </c>
      <c r="H6" s="29">
        <f>SUM(L14:R14)/SUM(L17:R23)</f>
        <v>46.1764705882353</v>
      </c>
      <c r="I6" s="29">
        <f>S14/S24</f>
        <v>44.55223880597015</v>
      </c>
      <c r="K6" s="15" t="s">
        <v>29</v>
      </c>
      <c r="L6" s="2" t="s">
        <v>20</v>
      </c>
      <c r="M6" s="2"/>
      <c r="N6" s="2"/>
      <c r="O6" s="2"/>
      <c r="P6" s="2"/>
      <c r="Q6" s="2"/>
      <c r="R6" s="2"/>
      <c r="S6" s="55"/>
    </row>
    <row r="7" spans="1:19" ht="15.75">
      <c r="A7" s="74" t="s">
        <v>38</v>
      </c>
      <c r="B7" s="33"/>
      <c r="C7" s="68">
        <v>8.5</v>
      </c>
      <c r="F7" s="31" t="s">
        <v>35</v>
      </c>
      <c r="G7" s="32">
        <f>SUM(E17:K23)</f>
        <v>16</v>
      </c>
      <c r="H7" s="32">
        <f>SUM(L17:R23)</f>
        <v>51</v>
      </c>
      <c r="I7" s="32">
        <f>SUM(D17:R23)</f>
        <v>67</v>
      </c>
      <c r="K7" s="15" t="s">
        <v>30</v>
      </c>
      <c r="L7" s="2" t="s">
        <v>21</v>
      </c>
      <c r="M7" s="2"/>
      <c r="N7" s="2"/>
      <c r="O7" s="2"/>
      <c r="P7" s="2"/>
      <c r="Q7" s="2"/>
      <c r="R7" s="2"/>
      <c r="S7" s="55"/>
    </row>
    <row r="8" spans="1:19" ht="15.75">
      <c r="A8" s="41" t="s">
        <v>3</v>
      </c>
      <c r="B8" s="42"/>
      <c r="C8" s="43">
        <v>0</v>
      </c>
      <c r="F8" s="31" t="s">
        <v>39</v>
      </c>
      <c r="G8" s="61">
        <f>$C$7/G6</f>
        <v>0.21587301587301588</v>
      </c>
      <c r="H8" s="61">
        <f>$C$7/H6</f>
        <v>0.1840764331210191</v>
      </c>
      <c r="I8" s="61">
        <f>$C$7/I6</f>
        <v>0.19078726968174206</v>
      </c>
      <c r="K8" s="15" t="s">
        <v>33</v>
      </c>
      <c r="L8" s="2" t="s">
        <v>22</v>
      </c>
      <c r="M8" s="2"/>
      <c r="N8" s="2"/>
      <c r="O8" s="2"/>
      <c r="P8" s="2"/>
      <c r="Q8" s="2"/>
      <c r="R8" s="2"/>
      <c r="S8" s="55"/>
    </row>
    <row r="9" spans="1:19" ht="16.5" thickBot="1">
      <c r="A9" s="44" t="s">
        <v>4</v>
      </c>
      <c r="B9" s="36"/>
      <c r="C9" s="45">
        <f>C4*0.15</f>
        <v>450</v>
      </c>
      <c r="K9" s="18" t="s">
        <v>40</v>
      </c>
      <c r="L9" s="16" t="s">
        <v>34</v>
      </c>
      <c r="M9" s="16"/>
      <c r="N9" s="16"/>
      <c r="O9" s="16"/>
      <c r="P9" s="16"/>
      <c r="Q9" s="16"/>
      <c r="R9" s="16"/>
      <c r="S9" s="56"/>
    </row>
    <row r="10" spans="1:3" ht="15">
      <c r="A10" s="46" t="s">
        <v>5</v>
      </c>
      <c r="B10" s="47"/>
      <c r="C10" s="48">
        <f>C4-C9-C8</f>
        <v>2550</v>
      </c>
    </row>
    <row r="11" spans="1:19" ht="15">
      <c r="A11" s="59"/>
      <c r="B11" s="36"/>
      <c r="C11" s="60"/>
      <c r="G11" s="69">
        <v>0.02</v>
      </c>
      <c r="H11" s="69">
        <v>0.06</v>
      </c>
      <c r="I11" s="69">
        <v>0.06</v>
      </c>
      <c r="J11" s="69">
        <v>0.04</v>
      </c>
      <c r="K11" s="69">
        <v>0.03</v>
      </c>
      <c r="L11" s="69">
        <v>0.15</v>
      </c>
      <c r="M11" s="69">
        <v>0.19</v>
      </c>
      <c r="N11" s="69">
        <v>0.2</v>
      </c>
      <c r="O11" s="69">
        <v>0.125</v>
      </c>
      <c r="P11" s="69">
        <v>0.09</v>
      </c>
      <c r="Q11" s="69">
        <v>0.03</v>
      </c>
      <c r="R11" s="69">
        <v>0</v>
      </c>
      <c r="S11" s="14">
        <f>SUM(G11:R11)</f>
        <v>0.995</v>
      </c>
    </row>
    <row r="12" spans="7:18" ht="15">
      <c r="G12" s="77" t="s">
        <v>1</v>
      </c>
      <c r="H12" s="78"/>
      <c r="I12" s="78"/>
      <c r="J12" s="78"/>
      <c r="K12" s="79"/>
      <c r="L12" s="77" t="s">
        <v>2</v>
      </c>
      <c r="M12" s="78"/>
      <c r="N12" s="78"/>
      <c r="O12" s="78"/>
      <c r="P12" s="78"/>
      <c r="Q12" s="78"/>
      <c r="R12" s="79"/>
    </row>
    <row r="13" spans="3:19" ht="18">
      <c r="C13" s="64" t="s">
        <v>37</v>
      </c>
      <c r="D13" s="6">
        <v>8</v>
      </c>
      <c r="E13" s="6">
        <v>9</v>
      </c>
      <c r="F13" s="6">
        <v>10</v>
      </c>
      <c r="G13" s="6">
        <v>11</v>
      </c>
      <c r="H13" s="6">
        <v>12</v>
      </c>
      <c r="I13" s="6">
        <v>13</v>
      </c>
      <c r="J13" s="6">
        <v>14</v>
      </c>
      <c r="K13" s="6">
        <v>15</v>
      </c>
      <c r="L13" s="6">
        <v>16</v>
      </c>
      <c r="M13" s="6">
        <v>17</v>
      </c>
      <c r="N13" s="6">
        <v>18</v>
      </c>
      <c r="O13" s="6">
        <v>19</v>
      </c>
      <c r="P13" s="6">
        <v>20</v>
      </c>
      <c r="Q13" s="6">
        <v>21</v>
      </c>
      <c r="R13" s="6">
        <v>22</v>
      </c>
      <c r="S13" s="62" t="s">
        <v>7</v>
      </c>
    </row>
    <row r="14" spans="3:19" ht="15">
      <c r="C14" s="63" t="s">
        <v>0</v>
      </c>
      <c r="D14" s="9">
        <v>0</v>
      </c>
      <c r="E14" s="9">
        <v>0</v>
      </c>
      <c r="F14" s="9">
        <v>0</v>
      </c>
      <c r="G14" s="9">
        <f aca="true" t="shared" si="0" ref="G14:R14">$C$4*G11</f>
        <v>60</v>
      </c>
      <c r="H14" s="9">
        <f t="shared" si="0"/>
        <v>180</v>
      </c>
      <c r="I14" s="9">
        <f t="shared" si="0"/>
        <v>180</v>
      </c>
      <c r="J14" s="9">
        <f t="shared" si="0"/>
        <v>120</v>
      </c>
      <c r="K14" s="9">
        <f t="shared" si="0"/>
        <v>90</v>
      </c>
      <c r="L14" s="9">
        <f t="shared" si="0"/>
        <v>450</v>
      </c>
      <c r="M14" s="9">
        <f t="shared" si="0"/>
        <v>570</v>
      </c>
      <c r="N14" s="9">
        <f t="shared" si="0"/>
        <v>600</v>
      </c>
      <c r="O14" s="9">
        <f t="shared" si="0"/>
        <v>375</v>
      </c>
      <c r="P14" s="9">
        <f t="shared" si="0"/>
        <v>270</v>
      </c>
      <c r="Q14" s="9">
        <f t="shared" si="0"/>
        <v>90</v>
      </c>
      <c r="R14" s="9">
        <f t="shared" si="0"/>
        <v>0</v>
      </c>
      <c r="S14" s="8">
        <f>SUM(D14:R14)</f>
        <v>2985</v>
      </c>
    </row>
    <row r="15" spans="3:19" ht="15">
      <c r="C15" s="63" t="s">
        <v>9</v>
      </c>
      <c r="D15" s="10">
        <f>D14/10</f>
        <v>0</v>
      </c>
      <c r="E15" s="10" t="s">
        <v>43</v>
      </c>
      <c r="F15" s="10">
        <f>F14/10</f>
        <v>0</v>
      </c>
      <c r="G15" s="10">
        <f>G14/$D$5</f>
        <v>3</v>
      </c>
      <c r="H15" s="10">
        <f>H14/$D$5</f>
        <v>9</v>
      </c>
      <c r="I15" s="10">
        <f>I14/$D$5</f>
        <v>9</v>
      </c>
      <c r="J15" s="10">
        <f>J14/$D$5</f>
        <v>6</v>
      </c>
      <c r="K15" s="10">
        <f>K14/$D$5</f>
        <v>4.5</v>
      </c>
      <c r="L15" s="10">
        <f>L14/$D$6</f>
        <v>18</v>
      </c>
      <c r="M15" s="10">
        <f aca="true" t="shared" si="1" ref="M15:R15">M14/$D$6</f>
        <v>22.8</v>
      </c>
      <c r="N15" s="10">
        <f t="shared" si="1"/>
        <v>24</v>
      </c>
      <c r="O15" s="10">
        <f t="shared" si="1"/>
        <v>15</v>
      </c>
      <c r="P15" s="10">
        <f t="shared" si="1"/>
        <v>10.8</v>
      </c>
      <c r="Q15" s="10">
        <f t="shared" si="1"/>
        <v>3.6</v>
      </c>
      <c r="R15" s="10">
        <f t="shared" si="1"/>
        <v>0</v>
      </c>
      <c r="S15" s="11">
        <f>SUM(D15:R15)</f>
        <v>125.69999999999999</v>
      </c>
    </row>
    <row r="16" spans="1:19" ht="9" customHeight="1">
      <c r="A16" s="19"/>
      <c r="B16" s="19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</row>
    <row r="17" spans="1:19" ht="15">
      <c r="A17" s="75" t="s">
        <v>18</v>
      </c>
      <c r="B17" s="19"/>
      <c r="C17" s="22"/>
      <c r="D17" s="70"/>
      <c r="E17" s="70">
        <v>0.5</v>
      </c>
      <c r="F17" s="70">
        <v>1</v>
      </c>
      <c r="G17" s="70">
        <v>1</v>
      </c>
      <c r="H17" s="70">
        <v>1</v>
      </c>
      <c r="I17" s="70">
        <v>1</v>
      </c>
      <c r="J17" s="70">
        <v>1</v>
      </c>
      <c r="K17" s="70">
        <v>1</v>
      </c>
      <c r="L17" s="70">
        <v>2</v>
      </c>
      <c r="M17" s="70">
        <v>2</v>
      </c>
      <c r="N17" s="70">
        <v>2</v>
      </c>
      <c r="O17" s="70">
        <v>2</v>
      </c>
      <c r="P17" s="70">
        <v>1</v>
      </c>
      <c r="Q17" s="70">
        <v>1</v>
      </c>
      <c r="R17" s="70">
        <v>1</v>
      </c>
      <c r="S17" s="22">
        <f>SUM(D17:R17)</f>
        <v>17.5</v>
      </c>
    </row>
    <row r="18" spans="1:19" ht="15">
      <c r="A18" s="49"/>
      <c r="B18" s="19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5">
      <c r="A19" s="75" t="s">
        <v>17</v>
      </c>
      <c r="B19" s="19"/>
      <c r="C19" s="22"/>
      <c r="D19" s="70"/>
      <c r="E19" s="70"/>
      <c r="F19" s="70"/>
      <c r="G19" s="70"/>
      <c r="H19" s="70"/>
      <c r="I19" s="70"/>
      <c r="J19" s="70"/>
      <c r="K19" s="70"/>
      <c r="L19" s="70">
        <v>1</v>
      </c>
      <c r="M19" s="70">
        <v>2</v>
      </c>
      <c r="N19" s="70">
        <v>2</v>
      </c>
      <c r="O19" s="70">
        <v>1</v>
      </c>
      <c r="P19" s="70">
        <v>1</v>
      </c>
      <c r="Q19" s="70">
        <v>1</v>
      </c>
      <c r="R19" s="70">
        <v>1</v>
      </c>
      <c r="S19" s="22">
        <f>SUM(D19:R19)</f>
        <v>9</v>
      </c>
    </row>
    <row r="20" spans="1:19" ht="15">
      <c r="A20" s="49"/>
      <c r="B20" s="1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5">
      <c r="A21" s="75" t="s">
        <v>16</v>
      </c>
      <c r="B21" s="19"/>
      <c r="C21" s="22"/>
      <c r="D21" s="70"/>
      <c r="E21" s="70"/>
      <c r="F21" s="70"/>
      <c r="G21" s="70"/>
      <c r="H21" s="70">
        <v>1</v>
      </c>
      <c r="I21" s="70">
        <v>1</v>
      </c>
      <c r="J21" s="70">
        <v>1</v>
      </c>
      <c r="K21" s="70">
        <v>1</v>
      </c>
      <c r="L21" s="70">
        <v>2</v>
      </c>
      <c r="M21" s="70">
        <v>2</v>
      </c>
      <c r="N21" s="70">
        <v>2</v>
      </c>
      <c r="O21" s="70">
        <v>1.5</v>
      </c>
      <c r="P21" s="70">
        <v>1</v>
      </c>
      <c r="Q21" s="70">
        <v>1</v>
      </c>
      <c r="R21" s="70">
        <v>1</v>
      </c>
      <c r="S21" s="22">
        <f>SUM(D21:R21)</f>
        <v>14.5</v>
      </c>
    </row>
    <row r="22" spans="1:19" ht="15">
      <c r="A22" s="49"/>
      <c r="B22" s="1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8" customHeight="1" thickBot="1">
      <c r="A23" s="75" t="s">
        <v>6</v>
      </c>
      <c r="B23" s="19"/>
      <c r="C23" s="25"/>
      <c r="D23" s="71"/>
      <c r="E23" s="71"/>
      <c r="F23" s="71">
        <v>0.5</v>
      </c>
      <c r="G23" s="71">
        <v>1</v>
      </c>
      <c r="H23" s="71">
        <v>1</v>
      </c>
      <c r="I23" s="71">
        <v>1</v>
      </c>
      <c r="J23" s="71">
        <v>1</v>
      </c>
      <c r="K23" s="71">
        <v>1</v>
      </c>
      <c r="L23" s="71">
        <v>5</v>
      </c>
      <c r="M23" s="71">
        <v>5</v>
      </c>
      <c r="N23" s="71">
        <v>6</v>
      </c>
      <c r="O23" s="71">
        <v>1.5</v>
      </c>
      <c r="P23" s="71">
        <v>1</v>
      </c>
      <c r="Q23" s="71">
        <v>1</v>
      </c>
      <c r="R23" s="71">
        <v>1</v>
      </c>
      <c r="S23" s="25">
        <f>SUM(D23:R23)</f>
        <v>26</v>
      </c>
    </row>
    <row r="24" spans="1:19" ht="24.75" customHeight="1" thickBot="1">
      <c r="A24" s="82" t="s">
        <v>44</v>
      </c>
      <c r="B24" s="82"/>
      <c r="C24" s="83"/>
      <c r="D24" s="50">
        <f>SUM(D17:D23)</f>
        <v>0</v>
      </c>
      <c r="E24" s="50">
        <f>SUM(E17:E23)</f>
        <v>0.5</v>
      </c>
      <c r="F24" s="50">
        <f>SUM(F17:F23)</f>
        <v>1.5</v>
      </c>
      <c r="G24" s="50">
        <f>SUM(G17:G23)</f>
        <v>2</v>
      </c>
      <c r="H24" s="50">
        <f aca="true" t="shared" si="2" ref="H24:R24">SUM(H17:H23)</f>
        <v>3</v>
      </c>
      <c r="I24" s="50">
        <f t="shared" si="2"/>
        <v>3</v>
      </c>
      <c r="J24" s="50">
        <f t="shared" si="2"/>
        <v>3</v>
      </c>
      <c r="K24" s="50">
        <f t="shared" si="2"/>
        <v>3</v>
      </c>
      <c r="L24" s="50">
        <f t="shared" si="2"/>
        <v>10</v>
      </c>
      <c r="M24" s="50">
        <f t="shared" si="2"/>
        <v>11</v>
      </c>
      <c r="N24" s="50">
        <f t="shared" si="2"/>
        <v>12</v>
      </c>
      <c r="O24" s="50">
        <f t="shared" si="2"/>
        <v>6</v>
      </c>
      <c r="P24" s="50">
        <f t="shared" si="2"/>
        <v>4</v>
      </c>
      <c r="Q24" s="50">
        <f t="shared" si="2"/>
        <v>4</v>
      </c>
      <c r="R24" s="50">
        <f t="shared" si="2"/>
        <v>4</v>
      </c>
      <c r="S24" s="51">
        <f>SUM(S17:S23)</f>
        <v>67</v>
      </c>
    </row>
    <row r="25" spans="1:19" ht="15.75" thickTop="1">
      <c r="A25" s="26" t="s">
        <v>10</v>
      </c>
      <c r="B25" s="20"/>
      <c r="D25" s="20"/>
      <c r="E25" s="20"/>
      <c r="F25" s="20"/>
      <c r="G25" s="21">
        <f aca="true" t="shared" si="3" ref="G25:R25">0.8*G15</f>
        <v>2.4000000000000004</v>
      </c>
      <c r="H25" s="21">
        <f t="shared" si="3"/>
        <v>7.2</v>
      </c>
      <c r="I25" s="21">
        <f t="shared" si="3"/>
        <v>7.2</v>
      </c>
      <c r="J25" s="21">
        <f t="shared" si="3"/>
        <v>4.800000000000001</v>
      </c>
      <c r="K25" s="21">
        <f t="shared" si="3"/>
        <v>3.6</v>
      </c>
      <c r="L25" s="21">
        <f t="shared" si="3"/>
        <v>14.4</v>
      </c>
      <c r="M25" s="21">
        <f t="shared" si="3"/>
        <v>18.240000000000002</v>
      </c>
      <c r="N25" s="21">
        <f t="shared" si="3"/>
        <v>19.200000000000003</v>
      </c>
      <c r="O25" s="21">
        <f t="shared" si="3"/>
        <v>12</v>
      </c>
      <c r="P25" s="21">
        <f t="shared" si="3"/>
        <v>8.64</v>
      </c>
      <c r="Q25" s="21">
        <f t="shared" si="3"/>
        <v>2.8800000000000003</v>
      </c>
      <c r="R25" s="21">
        <f t="shared" si="3"/>
        <v>0</v>
      </c>
      <c r="S25" s="20"/>
    </row>
    <row r="26" spans="1:18" ht="15">
      <c r="A26" s="27" t="s">
        <v>12</v>
      </c>
      <c r="B26" s="3"/>
      <c r="D26" s="3"/>
      <c r="E26" s="3"/>
      <c r="F26" s="3"/>
      <c r="G26" s="4">
        <f aca="true" t="shared" si="4" ref="G26:R26">G15*0</f>
        <v>0</v>
      </c>
      <c r="H26" s="4">
        <f t="shared" si="4"/>
        <v>0</v>
      </c>
      <c r="I26" s="4">
        <f t="shared" si="4"/>
        <v>0</v>
      </c>
      <c r="J26" s="4">
        <f t="shared" si="4"/>
        <v>0</v>
      </c>
      <c r="K26" s="4">
        <f t="shared" si="4"/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4">
        <f t="shared" si="4"/>
        <v>0</v>
      </c>
      <c r="R26" s="4">
        <f t="shared" si="4"/>
        <v>0</v>
      </c>
    </row>
    <row r="27" spans="1:19" ht="15">
      <c r="A27" s="27" t="s">
        <v>11</v>
      </c>
      <c r="B27" s="3"/>
      <c r="D27" s="3"/>
      <c r="E27" s="3"/>
      <c r="F27" s="3"/>
      <c r="G27" s="5">
        <f aca="true" t="shared" si="5" ref="G27:R27">G15-SUM(G25:G26)</f>
        <v>0.5999999999999996</v>
      </c>
      <c r="H27" s="5">
        <f t="shared" si="5"/>
        <v>1.7999999999999998</v>
      </c>
      <c r="I27" s="5">
        <f t="shared" si="5"/>
        <v>1.7999999999999998</v>
      </c>
      <c r="J27" s="5">
        <f t="shared" si="5"/>
        <v>1.1999999999999993</v>
      </c>
      <c r="K27" s="5">
        <f t="shared" si="5"/>
        <v>0.8999999999999999</v>
      </c>
      <c r="L27" s="5">
        <f t="shared" si="5"/>
        <v>3.5999999999999996</v>
      </c>
      <c r="M27" s="5">
        <f t="shared" si="5"/>
        <v>4.559999999999999</v>
      </c>
      <c r="N27" s="5">
        <f t="shared" si="5"/>
        <v>4.799999999999997</v>
      </c>
      <c r="O27" s="5">
        <f t="shared" si="5"/>
        <v>3</v>
      </c>
      <c r="P27" s="5">
        <f t="shared" si="5"/>
        <v>2.16</v>
      </c>
      <c r="Q27" s="12">
        <f t="shared" si="5"/>
        <v>0.7199999999999998</v>
      </c>
      <c r="R27" s="12">
        <f t="shared" si="5"/>
        <v>0</v>
      </c>
      <c r="S27" s="13"/>
    </row>
    <row r="28" spans="1:18" ht="15">
      <c r="A28" s="28"/>
      <c r="Q28" s="80"/>
      <c r="R28" s="81"/>
    </row>
    <row r="29" ht="15.75" thickBot="1"/>
    <row r="30" spans="1:19" ht="16.5" thickBot="1">
      <c r="A30" s="76" t="s">
        <v>32</v>
      </c>
      <c r="B30" s="73"/>
      <c r="C30" s="73"/>
      <c r="D30" s="7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</sheetData>
  <sheetProtection/>
  <mergeCells count="4">
    <mergeCell ref="Q28:R28"/>
    <mergeCell ref="A24:C24"/>
    <mergeCell ref="A3:C3"/>
    <mergeCell ref="D3:D4"/>
  </mergeCells>
  <printOptions/>
  <pageMargins left="0.33" right="0.21" top="1" bottom="1" header="0.5" footer="0.5"/>
  <pageSetup horizontalDpi="600" verticalDpi="600" orientation="landscape" r:id="rId2"/>
  <headerFooter alignWithMargins="0">
    <oddHeader>&amp;R&amp;K09-023RejuvenateYourRestaurant.com   ver 1.29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140625" style="1" customWidth="1"/>
    <col min="2" max="2" width="0.71875" style="1" customWidth="1"/>
    <col min="3" max="3" width="9.140625" style="1" customWidth="1"/>
    <col min="4" max="5" width="5.7109375" style="1" customWidth="1"/>
    <col min="6" max="6" width="6.421875" style="1" customWidth="1"/>
    <col min="7" max="18" width="7.00390625" style="1" customWidth="1"/>
    <col min="19" max="19" width="10.8515625" style="1" customWidth="1"/>
    <col min="20" max="20" width="9.140625" style="1" customWidth="1"/>
    <col min="21" max="23" width="10.7109375" style="1" bestFit="1" customWidth="1"/>
    <col min="24" max="16384" width="9.140625" style="1" customWidth="1"/>
  </cols>
  <sheetData>
    <row r="1" spans="1:19" ht="18">
      <c r="A1" s="17" t="s">
        <v>42</v>
      </c>
      <c r="I1" s="57"/>
      <c r="J1" s="58"/>
      <c r="K1" s="52" t="s">
        <v>24</v>
      </c>
      <c r="L1" s="53" t="s">
        <v>14</v>
      </c>
      <c r="M1" s="53"/>
      <c r="N1" s="53"/>
      <c r="O1" s="53"/>
      <c r="P1" s="53"/>
      <c r="Q1" s="53"/>
      <c r="R1" s="53"/>
      <c r="S1" s="54"/>
    </row>
    <row r="2" spans="11:19" ht="15.75">
      <c r="K2" s="15" t="s">
        <v>25</v>
      </c>
      <c r="L2" s="2" t="s">
        <v>31</v>
      </c>
      <c r="M2" s="2"/>
      <c r="N2" s="2"/>
      <c r="O2" s="2"/>
      <c r="P2" s="2"/>
      <c r="Q2" s="2"/>
      <c r="R2" s="2"/>
      <c r="S2" s="55"/>
    </row>
    <row r="3" spans="1:19" ht="15.75">
      <c r="A3" s="84" t="s">
        <v>23</v>
      </c>
      <c r="B3" s="85"/>
      <c r="C3" s="86"/>
      <c r="D3" s="87" t="s">
        <v>36</v>
      </c>
      <c r="K3" s="15" t="s">
        <v>26</v>
      </c>
      <c r="L3" s="1" t="s">
        <v>41</v>
      </c>
      <c r="R3" s="2"/>
      <c r="S3" s="55"/>
    </row>
    <row r="4" spans="1:19" ht="16.5" thickBot="1">
      <c r="A4" s="34" t="s">
        <v>0</v>
      </c>
      <c r="B4" s="2"/>
      <c r="C4" s="65">
        <v>3000</v>
      </c>
      <c r="D4" s="88"/>
      <c r="G4" s="7" t="s">
        <v>13</v>
      </c>
      <c r="H4" s="7"/>
      <c r="I4" s="7"/>
      <c r="K4" s="15" t="s">
        <v>27</v>
      </c>
      <c r="L4" s="2" t="s">
        <v>15</v>
      </c>
      <c r="M4" s="2"/>
      <c r="N4" s="2"/>
      <c r="O4" s="2"/>
      <c r="P4" s="2"/>
      <c r="Q4" s="2"/>
      <c r="R4" s="2"/>
      <c r="S4" s="55"/>
    </row>
    <row r="5" spans="1:19" ht="15.75">
      <c r="A5" s="35" t="s">
        <v>1</v>
      </c>
      <c r="B5" s="36"/>
      <c r="C5" s="37">
        <f>C4*0.15</f>
        <v>450</v>
      </c>
      <c r="D5" s="66">
        <v>20</v>
      </c>
      <c r="G5" s="30" t="s">
        <v>1</v>
      </c>
      <c r="H5" s="30" t="s">
        <v>2</v>
      </c>
      <c r="I5" s="30" t="s">
        <v>8</v>
      </c>
      <c r="K5" s="15" t="s">
        <v>28</v>
      </c>
      <c r="L5" s="2" t="s">
        <v>19</v>
      </c>
      <c r="M5" s="2"/>
      <c r="N5" s="2"/>
      <c r="O5" s="2"/>
      <c r="P5" s="2"/>
      <c r="Q5" s="2"/>
      <c r="R5" s="2"/>
      <c r="S5" s="55"/>
    </row>
    <row r="6" spans="1:19" ht="16.5" thickBot="1">
      <c r="A6" s="38" t="s">
        <v>2</v>
      </c>
      <c r="B6" s="39"/>
      <c r="C6" s="40">
        <f>C4-C5</f>
        <v>2550</v>
      </c>
      <c r="D6" s="67">
        <v>25</v>
      </c>
      <c r="G6" s="29">
        <f>SUM(G14:K14)/SUM(D17:K23)</f>
        <v>39.375</v>
      </c>
      <c r="H6" s="29">
        <f>SUM(L14:R14)/SUM(L17:R23)</f>
        <v>46.1764705882353</v>
      </c>
      <c r="I6" s="29">
        <f>S14/S24</f>
        <v>44.55223880597015</v>
      </c>
      <c r="K6" s="15" t="s">
        <v>29</v>
      </c>
      <c r="L6" s="2" t="s">
        <v>20</v>
      </c>
      <c r="M6" s="2"/>
      <c r="N6" s="2"/>
      <c r="O6" s="2"/>
      <c r="P6" s="2"/>
      <c r="Q6" s="2"/>
      <c r="R6" s="2"/>
      <c r="S6" s="55"/>
    </row>
    <row r="7" spans="1:19" ht="15.75">
      <c r="A7" s="74" t="s">
        <v>38</v>
      </c>
      <c r="B7" s="33"/>
      <c r="C7" s="68">
        <v>8.5</v>
      </c>
      <c r="F7" s="31" t="s">
        <v>35</v>
      </c>
      <c r="G7" s="32">
        <f>SUM(E17:K23)</f>
        <v>16</v>
      </c>
      <c r="H7" s="32">
        <f>SUM(L17:R23)</f>
        <v>51</v>
      </c>
      <c r="I7" s="32">
        <f>SUM(D17:R23)</f>
        <v>67</v>
      </c>
      <c r="K7" s="15" t="s">
        <v>30</v>
      </c>
      <c r="L7" s="2" t="s">
        <v>21</v>
      </c>
      <c r="M7" s="2"/>
      <c r="N7" s="2"/>
      <c r="O7" s="2"/>
      <c r="P7" s="2"/>
      <c r="Q7" s="2"/>
      <c r="R7" s="2"/>
      <c r="S7" s="55"/>
    </row>
    <row r="8" spans="1:19" ht="15.75">
      <c r="A8" s="41" t="s">
        <v>3</v>
      </c>
      <c r="B8" s="42"/>
      <c r="C8" s="43">
        <v>0</v>
      </c>
      <c r="F8" s="31" t="s">
        <v>39</v>
      </c>
      <c r="G8" s="61">
        <f>$C$7/G6</f>
        <v>0.21587301587301588</v>
      </c>
      <c r="H8" s="61">
        <f>$C$7/H6</f>
        <v>0.1840764331210191</v>
      </c>
      <c r="I8" s="61">
        <f>$C$7/I6</f>
        <v>0.19078726968174206</v>
      </c>
      <c r="K8" s="15" t="s">
        <v>33</v>
      </c>
      <c r="L8" s="2" t="s">
        <v>22</v>
      </c>
      <c r="M8" s="2"/>
      <c r="N8" s="2"/>
      <c r="O8" s="2"/>
      <c r="P8" s="2"/>
      <c r="Q8" s="2"/>
      <c r="R8" s="2"/>
      <c r="S8" s="55"/>
    </row>
    <row r="9" spans="1:19" ht="16.5" thickBot="1">
      <c r="A9" s="44" t="s">
        <v>4</v>
      </c>
      <c r="B9" s="36"/>
      <c r="C9" s="45">
        <f>C4*0.15</f>
        <v>450</v>
      </c>
      <c r="K9" s="18" t="s">
        <v>40</v>
      </c>
      <c r="L9" s="16" t="s">
        <v>34</v>
      </c>
      <c r="M9" s="16"/>
      <c r="N9" s="16"/>
      <c r="O9" s="16"/>
      <c r="P9" s="16"/>
      <c r="Q9" s="16"/>
      <c r="R9" s="16"/>
      <c r="S9" s="56"/>
    </row>
    <row r="10" spans="1:3" ht="15">
      <c r="A10" s="46" t="s">
        <v>5</v>
      </c>
      <c r="B10" s="47"/>
      <c r="C10" s="48">
        <f>C4-C9-C8</f>
        <v>2550</v>
      </c>
    </row>
    <row r="11" spans="1:19" ht="15">
      <c r="A11" s="59"/>
      <c r="B11" s="36"/>
      <c r="C11" s="60"/>
      <c r="G11" s="69">
        <v>0.02</v>
      </c>
      <c r="H11" s="69">
        <v>0.06</v>
      </c>
      <c r="I11" s="69">
        <v>0.06</v>
      </c>
      <c r="J11" s="69">
        <v>0.04</v>
      </c>
      <c r="K11" s="69">
        <v>0.03</v>
      </c>
      <c r="L11" s="69">
        <v>0.15</v>
      </c>
      <c r="M11" s="69">
        <v>0.19</v>
      </c>
      <c r="N11" s="69">
        <v>0.2</v>
      </c>
      <c r="O11" s="69">
        <v>0.125</v>
      </c>
      <c r="P11" s="69">
        <v>0.09</v>
      </c>
      <c r="Q11" s="69">
        <v>0.03</v>
      </c>
      <c r="R11" s="69">
        <v>0</v>
      </c>
      <c r="S11" s="14">
        <f>SUM(G11:R11)</f>
        <v>0.995</v>
      </c>
    </row>
    <row r="12" spans="7:18" ht="15">
      <c r="G12" s="77" t="s">
        <v>1</v>
      </c>
      <c r="H12" s="78"/>
      <c r="I12" s="78"/>
      <c r="J12" s="78"/>
      <c r="K12" s="79"/>
      <c r="L12" s="77" t="s">
        <v>2</v>
      </c>
      <c r="M12" s="78"/>
      <c r="N12" s="78"/>
      <c r="O12" s="78"/>
      <c r="P12" s="78"/>
      <c r="Q12" s="78"/>
      <c r="R12" s="79"/>
    </row>
    <row r="13" spans="3:19" ht="18">
      <c r="C13" s="64" t="s">
        <v>37</v>
      </c>
      <c r="D13" s="6">
        <v>8</v>
      </c>
      <c r="E13" s="6">
        <v>9</v>
      </c>
      <c r="F13" s="6">
        <v>10</v>
      </c>
      <c r="G13" s="6">
        <v>11</v>
      </c>
      <c r="H13" s="6">
        <v>12</v>
      </c>
      <c r="I13" s="6">
        <v>13</v>
      </c>
      <c r="J13" s="6">
        <v>14</v>
      </c>
      <c r="K13" s="6">
        <v>15</v>
      </c>
      <c r="L13" s="6">
        <v>16</v>
      </c>
      <c r="M13" s="6">
        <v>17</v>
      </c>
      <c r="N13" s="6">
        <v>18</v>
      </c>
      <c r="O13" s="6">
        <v>19</v>
      </c>
      <c r="P13" s="6">
        <v>20</v>
      </c>
      <c r="Q13" s="6">
        <v>21</v>
      </c>
      <c r="R13" s="6">
        <v>22</v>
      </c>
      <c r="S13" s="62" t="s">
        <v>7</v>
      </c>
    </row>
    <row r="14" spans="3:19" ht="15">
      <c r="C14" s="63" t="s">
        <v>0</v>
      </c>
      <c r="D14" s="9">
        <v>0</v>
      </c>
      <c r="E14" s="9">
        <v>0</v>
      </c>
      <c r="F14" s="9">
        <v>0</v>
      </c>
      <c r="G14" s="9">
        <f aca="true" t="shared" si="0" ref="G14:R14">$C$4*G11</f>
        <v>60</v>
      </c>
      <c r="H14" s="9">
        <f t="shared" si="0"/>
        <v>180</v>
      </c>
      <c r="I14" s="9">
        <f t="shared" si="0"/>
        <v>180</v>
      </c>
      <c r="J14" s="9">
        <f t="shared" si="0"/>
        <v>120</v>
      </c>
      <c r="K14" s="9">
        <f t="shared" si="0"/>
        <v>90</v>
      </c>
      <c r="L14" s="9">
        <f t="shared" si="0"/>
        <v>450</v>
      </c>
      <c r="M14" s="9">
        <f t="shared" si="0"/>
        <v>570</v>
      </c>
      <c r="N14" s="9">
        <f t="shared" si="0"/>
        <v>600</v>
      </c>
      <c r="O14" s="9">
        <f t="shared" si="0"/>
        <v>375</v>
      </c>
      <c r="P14" s="9">
        <f t="shared" si="0"/>
        <v>270</v>
      </c>
      <c r="Q14" s="9">
        <f t="shared" si="0"/>
        <v>90</v>
      </c>
      <c r="R14" s="9">
        <f t="shared" si="0"/>
        <v>0</v>
      </c>
      <c r="S14" s="8">
        <f>SUM(D14:R14)</f>
        <v>2985</v>
      </c>
    </row>
    <row r="15" spans="3:19" ht="15">
      <c r="C15" s="63" t="s">
        <v>9</v>
      </c>
      <c r="D15" s="10">
        <f>D14/10</f>
        <v>0</v>
      </c>
      <c r="E15" s="10" t="s">
        <v>43</v>
      </c>
      <c r="F15" s="10">
        <f>F14/10</f>
        <v>0</v>
      </c>
      <c r="G15" s="10">
        <f>G14/$D$5</f>
        <v>3</v>
      </c>
      <c r="H15" s="10">
        <f>H14/$D$5</f>
        <v>9</v>
      </c>
      <c r="I15" s="10">
        <f>I14/$D$5</f>
        <v>9</v>
      </c>
      <c r="J15" s="10">
        <f>J14/$D$5</f>
        <v>6</v>
      </c>
      <c r="K15" s="10">
        <f>K14/$D$5</f>
        <v>4.5</v>
      </c>
      <c r="L15" s="10">
        <f>L14/$D$6</f>
        <v>18</v>
      </c>
      <c r="M15" s="10">
        <f aca="true" t="shared" si="1" ref="M15:R15">M14/$D$6</f>
        <v>22.8</v>
      </c>
      <c r="N15" s="10">
        <f t="shared" si="1"/>
        <v>24</v>
      </c>
      <c r="O15" s="10">
        <f t="shared" si="1"/>
        <v>15</v>
      </c>
      <c r="P15" s="10">
        <f t="shared" si="1"/>
        <v>10.8</v>
      </c>
      <c r="Q15" s="10">
        <f t="shared" si="1"/>
        <v>3.6</v>
      </c>
      <c r="R15" s="10">
        <f t="shared" si="1"/>
        <v>0</v>
      </c>
      <c r="S15" s="11">
        <f>SUM(D15:R15)</f>
        <v>125.69999999999999</v>
      </c>
    </row>
    <row r="16" spans="1:19" ht="9" customHeight="1">
      <c r="A16" s="19"/>
      <c r="B16" s="19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</row>
    <row r="17" spans="1:19" ht="15">
      <c r="A17" s="75" t="s">
        <v>18</v>
      </c>
      <c r="B17" s="19"/>
      <c r="C17" s="22"/>
      <c r="D17" s="70"/>
      <c r="E17" s="70">
        <v>0.5</v>
      </c>
      <c r="F17" s="70">
        <v>1</v>
      </c>
      <c r="G17" s="70">
        <v>1</v>
      </c>
      <c r="H17" s="70">
        <v>1</v>
      </c>
      <c r="I17" s="70">
        <v>1</v>
      </c>
      <c r="J17" s="70">
        <v>1</v>
      </c>
      <c r="K17" s="70">
        <v>1</v>
      </c>
      <c r="L17" s="70">
        <v>2</v>
      </c>
      <c r="M17" s="70">
        <v>2</v>
      </c>
      <c r="N17" s="70">
        <v>2</v>
      </c>
      <c r="O17" s="70">
        <v>2</v>
      </c>
      <c r="P17" s="70">
        <v>1</v>
      </c>
      <c r="Q17" s="70">
        <v>1</v>
      </c>
      <c r="R17" s="70">
        <v>1</v>
      </c>
      <c r="S17" s="22">
        <f>SUM(D17:R17)</f>
        <v>17.5</v>
      </c>
    </row>
    <row r="18" spans="1:19" ht="15">
      <c r="A18" s="49"/>
      <c r="B18" s="19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5">
      <c r="A19" s="75" t="s">
        <v>17</v>
      </c>
      <c r="B19" s="19"/>
      <c r="C19" s="22"/>
      <c r="D19" s="70"/>
      <c r="E19" s="70"/>
      <c r="F19" s="70"/>
      <c r="G19" s="70"/>
      <c r="H19" s="70"/>
      <c r="I19" s="70"/>
      <c r="J19" s="70"/>
      <c r="K19" s="70"/>
      <c r="L19" s="70">
        <v>1</v>
      </c>
      <c r="M19" s="70">
        <v>2</v>
      </c>
      <c r="N19" s="70">
        <v>2</v>
      </c>
      <c r="O19" s="70">
        <v>1</v>
      </c>
      <c r="P19" s="70">
        <v>1</v>
      </c>
      <c r="Q19" s="70">
        <v>1</v>
      </c>
      <c r="R19" s="70">
        <v>1</v>
      </c>
      <c r="S19" s="22">
        <f>SUM(D19:R19)</f>
        <v>9</v>
      </c>
    </row>
    <row r="20" spans="1:19" ht="15">
      <c r="A20" s="49"/>
      <c r="B20" s="1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5">
      <c r="A21" s="75" t="s">
        <v>16</v>
      </c>
      <c r="B21" s="19"/>
      <c r="C21" s="22"/>
      <c r="D21" s="70"/>
      <c r="E21" s="70"/>
      <c r="F21" s="70"/>
      <c r="G21" s="70"/>
      <c r="H21" s="70">
        <v>1</v>
      </c>
      <c r="I21" s="70">
        <v>1</v>
      </c>
      <c r="J21" s="70">
        <v>1</v>
      </c>
      <c r="K21" s="70">
        <v>1</v>
      </c>
      <c r="L21" s="70">
        <v>2</v>
      </c>
      <c r="M21" s="70">
        <v>2</v>
      </c>
      <c r="N21" s="70">
        <v>2</v>
      </c>
      <c r="O21" s="70">
        <v>1.5</v>
      </c>
      <c r="P21" s="70">
        <v>1</v>
      </c>
      <c r="Q21" s="70">
        <v>1</v>
      </c>
      <c r="R21" s="70">
        <v>1</v>
      </c>
      <c r="S21" s="22">
        <f>SUM(D21:R21)</f>
        <v>14.5</v>
      </c>
    </row>
    <row r="22" spans="1:19" ht="15">
      <c r="A22" s="49"/>
      <c r="B22" s="1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8" customHeight="1" thickBot="1">
      <c r="A23" s="75" t="s">
        <v>6</v>
      </c>
      <c r="B23" s="19"/>
      <c r="C23" s="25"/>
      <c r="D23" s="71"/>
      <c r="E23" s="71"/>
      <c r="F23" s="71">
        <v>0.5</v>
      </c>
      <c r="G23" s="71">
        <v>1</v>
      </c>
      <c r="H23" s="71">
        <v>1</v>
      </c>
      <c r="I23" s="71">
        <v>1</v>
      </c>
      <c r="J23" s="71">
        <v>1</v>
      </c>
      <c r="K23" s="71">
        <v>1</v>
      </c>
      <c r="L23" s="71">
        <v>5</v>
      </c>
      <c r="M23" s="71">
        <v>5</v>
      </c>
      <c r="N23" s="71">
        <v>6</v>
      </c>
      <c r="O23" s="71">
        <v>1.5</v>
      </c>
      <c r="P23" s="71">
        <v>1</v>
      </c>
      <c r="Q23" s="71">
        <v>1</v>
      </c>
      <c r="R23" s="71">
        <v>1</v>
      </c>
      <c r="S23" s="25">
        <f>SUM(D23:R23)</f>
        <v>26</v>
      </c>
    </row>
    <row r="24" spans="1:19" ht="24.75" customHeight="1" thickBot="1">
      <c r="A24" s="82" t="s">
        <v>44</v>
      </c>
      <c r="B24" s="82"/>
      <c r="C24" s="83"/>
      <c r="D24" s="50">
        <f>SUM(D17:D23)</f>
        <v>0</v>
      </c>
      <c r="E24" s="50">
        <f>SUM(E17:E23)</f>
        <v>0.5</v>
      </c>
      <c r="F24" s="50">
        <f>SUM(F17:F23)</f>
        <v>1.5</v>
      </c>
      <c r="G24" s="50">
        <f>SUM(G17:G23)</f>
        <v>2</v>
      </c>
      <c r="H24" s="50">
        <f aca="true" t="shared" si="2" ref="H24:R24">SUM(H17:H23)</f>
        <v>3</v>
      </c>
      <c r="I24" s="50">
        <f t="shared" si="2"/>
        <v>3</v>
      </c>
      <c r="J24" s="50">
        <f t="shared" si="2"/>
        <v>3</v>
      </c>
      <c r="K24" s="50">
        <f t="shared" si="2"/>
        <v>3</v>
      </c>
      <c r="L24" s="50">
        <f t="shared" si="2"/>
        <v>10</v>
      </c>
      <c r="M24" s="50">
        <f t="shared" si="2"/>
        <v>11</v>
      </c>
      <c r="N24" s="50">
        <f t="shared" si="2"/>
        <v>12</v>
      </c>
      <c r="O24" s="50">
        <f t="shared" si="2"/>
        <v>6</v>
      </c>
      <c r="P24" s="50">
        <f t="shared" si="2"/>
        <v>4</v>
      </c>
      <c r="Q24" s="50">
        <f t="shared" si="2"/>
        <v>4</v>
      </c>
      <c r="R24" s="50">
        <f t="shared" si="2"/>
        <v>4</v>
      </c>
      <c r="S24" s="51">
        <f>SUM(S17:S23)</f>
        <v>67</v>
      </c>
    </row>
    <row r="25" spans="1:19" ht="15.75" thickTop="1">
      <c r="A25" s="26" t="s">
        <v>10</v>
      </c>
      <c r="B25" s="20"/>
      <c r="D25" s="20"/>
      <c r="E25" s="20"/>
      <c r="F25" s="20"/>
      <c r="G25" s="21">
        <f aca="true" t="shared" si="3" ref="G25:R25">0.8*G15</f>
        <v>2.4000000000000004</v>
      </c>
      <c r="H25" s="21">
        <f t="shared" si="3"/>
        <v>7.2</v>
      </c>
      <c r="I25" s="21">
        <f t="shared" si="3"/>
        <v>7.2</v>
      </c>
      <c r="J25" s="21">
        <f t="shared" si="3"/>
        <v>4.800000000000001</v>
      </c>
      <c r="K25" s="21">
        <f t="shared" si="3"/>
        <v>3.6</v>
      </c>
      <c r="L25" s="21">
        <f t="shared" si="3"/>
        <v>14.4</v>
      </c>
      <c r="M25" s="21">
        <f t="shared" si="3"/>
        <v>18.240000000000002</v>
      </c>
      <c r="N25" s="21">
        <f t="shared" si="3"/>
        <v>19.200000000000003</v>
      </c>
      <c r="O25" s="21">
        <f t="shared" si="3"/>
        <v>12</v>
      </c>
      <c r="P25" s="21">
        <f t="shared" si="3"/>
        <v>8.64</v>
      </c>
      <c r="Q25" s="21">
        <f t="shared" si="3"/>
        <v>2.8800000000000003</v>
      </c>
      <c r="R25" s="21">
        <f t="shared" si="3"/>
        <v>0</v>
      </c>
      <c r="S25" s="20"/>
    </row>
    <row r="26" spans="1:18" ht="15">
      <c r="A26" s="27" t="s">
        <v>12</v>
      </c>
      <c r="B26" s="3"/>
      <c r="D26" s="3"/>
      <c r="E26" s="3"/>
      <c r="F26" s="3"/>
      <c r="G26" s="4">
        <f aca="true" t="shared" si="4" ref="G26:R26">G15*0</f>
        <v>0</v>
      </c>
      <c r="H26" s="4">
        <f t="shared" si="4"/>
        <v>0</v>
      </c>
      <c r="I26" s="4">
        <f t="shared" si="4"/>
        <v>0</v>
      </c>
      <c r="J26" s="4">
        <f t="shared" si="4"/>
        <v>0</v>
      </c>
      <c r="K26" s="4">
        <f t="shared" si="4"/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4">
        <f t="shared" si="4"/>
        <v>0</v>
      </c>
      <c r="R26" s="4">
        <f t="shared" si="4"/>
        <v>0</v>
      </c>
    </row>
    <row r="27" spans="1:19" ht="15">
      <c r="A27" s="27" t="s">
        <v>11</v>
      </c>
      <c r="B27" s="3"/>
      <c r="D27" s="3"/>
      <c r="E27" s="3"/>
      <c r="F27" s="3"/>
      <c r="G27" s="5">
        <f aca="true" t="shared" si="5" ref="G27:R27">G15-SUM(G25:G26)</f>
        <v>0.5999999999999996</v>
      </c>
      <c r="H27" s="5">
        <f t="shared" si="5"/>
        <v>1.7999999999999998</v>
      </c>
      <c r="I27" s="5">
        <f t="shared" si="5"/>
        <v>1.7999999999999998</v>
      </c>
      <c r="J27" s="5">
        <f t="shared" si="5"/>
        <v>1.1999999999999993</v>
      </c>
      <c r="K27" s="5">
        <f t="shared" si="5"/>
        <v>0.8999999999999999</v>
      </c>
      <c r="L27" s="5">
        <f t="shared" si="5"/>
        <v>3.5999999999999996</v>
      </c>
      <c r="M27" s="5">
        <f t="shared" si="5"/>
        <v>4.559999999999999</v>
      </c>
      <c r="N27" s="5">
        <f t="shared" si="5"/>
        <v>4.799999999999997</v>
      </c>
      <c r="O27" s="5">
        <f t="shared" si="5"/>
        <v>3</v>
      </c>
      <c r="P27" s="5">
        <f t="shared" si="5"/>
        <v>2.16</v>
      </c>
      <c r="Q27" s="12">
        <f t="shared" si="5"/>
        <v>0.7199999999999998</v>
      </c>
      <c r="R27" s="12">
        <f t="shared" si="5"/>
        <v>0</v>
      </c>
      <c r="S27" s="13"/>
    </row>
    <row r="28" spans="1:18" ht="15">
      <c r="A28" s="28"/>
      <c r="Q28" s="80"/>
      <c r="R28" s="81"/>
    </row>
    <row r="29" ht="15.75" thickBot="1"/>
    <row r="30" spans="1:19" ht="16.5" thickBot="1">
      <c r="A30" s="76" t="s">
        <v>32</v>
      </c>
      <c r="B30" s="73"/>
      <c r="C30" s="73"/>
      <c r="D30" s="7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</sheetData>
  <sheetProtection/>
  <mergeCells count="4">
    <mergeCell ref="A3:C3"/>
    <mergeCell ref="D3:D4"/>
    <mergeCell ref="A24:C24"/>
    <mergeCell ref="Q28:R2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140625" style="1" customWidth="1"/>
    <col min="2" max="2" width="0.71875" style="1" customWidth="1"/>
    <col min="3" max="3" width="9.140625" style="1" customWidth="1"/>
    <col min="4" max="5" width="5.7109375" style="1" customWidth="1"/>
    <col min="6" max="6" width="6.421875" style="1" customWidth="1"/>
    <col min="7" max="18" width="7.00390625" style="1" customWidth="1"/>
    <col min="19" max="19" width="10.8515625" style="1" customWidth="1"/>
    <col min="20" max="20" width="9.140625" style="1" customWidth="1"/>
    <col min="21" max="23" width="10.7109375" style="1" bestFit="1" customWidth="1"/>
    <col min="24" max="16384" width="9.140625" style="1" customWidth="1"/>
  </cols>
  <sheetData>
    <row r="1" spans="1:19" ht="18">
      <c r="A1" s="17" t="s">
        <v>42</v>
      </c>
      <c r="I1" s="57"/>
      <c r="J1" s="58"/>
      <c r="K1" s="52" t="s">
        <v>24</v>
      </c>
      <c r="L1" s="53" t="s">
        <v>14</v>
      </c>
      <c r="M1" s="53"/>
      <c r="N1" s="53"/>
      <c r="O1" s="53"/>
      <c r="P1" s="53"/>
      <c r="Q1" s="53"/>
      <c r="R1" s="53"/>
      <c r="S1" s="54"/>
    </row>
    <row r="2" spans="11:19" ht="15.75">
      <c r="K2" s="15" t="s">
        <v>25</v>
      </c>
      <c r="L2" s="2" t="s">
        <v>31</v>
      </c>
      <c r="M2" s="2"/>
      <c r="N2" s="2"/>
      <c r="O2" s="2"/>
      <c r="P2" s="2"/>
      <c r="Q2" s="2"/>
      <c r="R2" s="2"/>
      <c r="S2" s="55"/>
    </row>
    <row r="3" spans="1:19" ht="15.75">
      <c r="A3" s="84" t="s">
        <v>23</v>
      </c>
      <c r="B3" s="85"/>
      <c r="C3" s="86"/>
      <c r="D3" s="87" t="s">
        <v>36</v>
      </c>
      <c r="K3" s="15" t="s">
        <v>26</v>
      </c>
      <c r="L3" s="1" t="s">
        <v>41</v>
      </c>
      <c r="R3" s="2"/>
      <c r="S3" s="55"/>
    </row>
    <row r="4" spans="1:19" ht="16.5" thickBot="1">
      <c r="A4" s="34" t="s">
        <v>0</v>
      </c>
      <c r="B4" s="2"/>
      <c r="C4" s="65">
        <v>3000</v>
      </c>
      <c r="D4" s="88"/>
      <c r="G4" s="7" t="s">
        <v>13</v>
      </c>
      <c r="H4" s="7"/>
      <c r="I4" s="7"/>
      <c r="K4" s="15" t="s">
        <v>27</v>
      </c>
      <c r="L4" s="2" t="s">
        <v>15</v>
      </c>
      <c r="M4" s="2"/>
      <c r="N4" s="2"/>
      <c r="O4" s="2"/>
      <c r="P4" s="2"/>
      <c r="Q4" s="2"/>
      <c r="R4" s="2"/>
      <c r="S4" s="55"/>
    </row>
    <row r="5" spans="1:19" ht="15.75">
      <c r="A5" s="35" t="s">
        <v>1</v>
      </c>
      <c r="B5" s="36"/>
      <c r="C5" s="37">
        <f>C4*0.15</f>
        <v>450</v>
      </c>
      <c r="D5" s="66">
        <v>20</v>
      </c>
      <c r="G5" s="30" t="s">
        <v>1</v>
      </c>
      <c r="H5" s="30" t="s">
        <v>2</v>
      </c>
      <c r="I5" s="30" t="s">
        <v>8</v>
      </c>
      <c r="K5" s="15" t="s">
        <v>28</v>
      </c>
      <c r="L5" s="2" t="s">
        <v>19</v>
      </c>
      <c r="M5" s="2"/>
      <c r="N5" s="2"/>
      <c r="O5" s="2"/>
      <c r="P5" s="2"/>
      <c r="Q5" s="2"/>
      <c r="R5" s="2"/>
      <c r="S5" s="55"/>
    </row>
    <row r="6" spans="1:19" ht="16.5" thickBot="1">
      <c r="A6" s="38" t="s">
        <v>2</v>
      </c>
      <c r="B6" s="39"/>
      <c r="C6" s="40">
        <f>C4-C5</f>
        <v>2550</v>
      </c>
      <c r="D6" s="67">
        <v>25</v>
      </c>
      <c r="G6" s="29">
        <f>SUM(G14:K14)/SUM(D17:K23)</f>
        <v>39.375</v>
      </c>
      <c r="H6" s="29">
        <f>SUM(L14:R14)/SUM(L17:R23)</f>
        <v>46.1764705882353</v>
      </c>
      <c r="I6" s="29">
        <f>S14/S24</f>
        <v>44.55223880597015</v>
      </c>
      <c r="K6" s="15" t="s">
        <v>29</v>
      </c>
      <c r="L6" s="2" t="s">
        <v>20</v>
      </c>
      <c r="M6" s="2"/>
      <c r="N6" s="2"/>
      <c r="O6" s="2"/>
      <c r="P6" s="2"/>
      <c r="Q6" s="2"/>
      <c r="R6" s="2"/>
      <c r="S6" s="55"/>
    </row>
    <row r="7" spans="1:19" ht="15.75">
      <c r="A7" s="74" t="s">
        <v>38</v>
      </c>
      <c r="B7" s="33"/>
      <c r="C7" s="68">
        <v>8.5</v>
      </c>
      <c r="F7" s="31" t="s">
        <v>35</v>
      </c>
      <c r="G7" s="32">
        <f>SUM(E17:K23)</f>
        <v>16</v>
      </c>
      <c r="H7" s="32">
        <f>SUM(L17:R23)</f>
        <v>51</v>
      </c>
      <c r="I7" s="32">
        <f>SUM(D17:R23)</f>
        <v>67</v>
      </c>
      <c r="K7" s="15" t="s">
        <v>30</v>
      </c>
      <c r="L7" s="2" t="s">
        <v>21</v>
      </c>
      <c r="M7" s="2"/>
      <c r="N7" s="2"/>
      <c r="O7" s="2"/>
      <c r="P7" s="2"/>
      <c r="Q7" s="2"/>
      <c r="R7" s="2"/>
      <c r="S7" s="55"/>
    </row>
    <row r="8" spans="1:19" ht="15.75">
      <c r="A8" s="41" t="s">
        <v>3</v>
      </c>
      <c r="B8" s="42"/>
      <c r="C8" s="43">
        <v>0</v>
      </c>
      <c r="F8" s="31" t="s">
        <v>39</v>
      </c>
      <c r="G8" s="61">
        <f>$C$7/G6</f>
        <v>0.21587301587301588</v>
      </c>
      <c r="H8" s="61">
        <f>$C$7/H6</f>
        <v>0.1840764331210191</v>
      </c>
      <c r="I8" s="61">
        <f>$C$7/I6</f>
        <v>0.19078726968174206</v>
      </c>
      <c r="K8" s="15" t="s">
        <v>33</v>
      </c>
      <c r="L8" s="2" t="s">
        <v>22</v>
      </c>
      <c r="M8" s="2"/>
      <c r="N8" s="2"/>
      <c r="O8" s="2"/>
      <c r="P8" s="2"/>
      <c r="Q8" s="2"/>
      <c r="R8" s="2"/>
      <c r="S8" s="55"/>
    </row>
    <row r="9" spans="1:19" ht="16.5" thickBot="1">
      <c r="A9" s="44" t="s">
        <v>4</v>
      </c>
      <c r="B9" s="36"/>
      <c r="C9" s="45">
        <f>C4*0.15</f>
        <v>450</v>
      </c>
      <c r="K9" s="18" t="s">
        <v>40</v>
      </c>
      <c r="L9" s="16" t="s">
        <v>34</v>
      </c>
      <c r="M9" s="16"/>
      <c r="N9" s="16"/>
      <c r="O9" s="16"/>
      <c r="P9" s="16"/>
      <c r="Q9" s="16"/>
      <c r="R9" s="16"/>
      <c r="S9" s="56"/>
    </row>
    <row r="10" spans="1:3" ht="15">
      <c r="A10" s="46" t="s">
        <v>5</v>
      </c>
      <c r="B10" s="47"/>
      <c r="C10" s="48">
        <f>C4-C9-C8</f>
        <v>2550</v>
      </c>
    </row>
    <row r="11" spans="1:19" ht="15">
      <c r="A11" s="59"/>
      <c r="B11" s="36"/>
      <c r="C11" s="60"/>
      <c r="G11" s="69">
        <v>0.02</v>
      </c>
      <c r="H11" s="69">
        <v>0.06</v>
      </c>
      <c r="I11" s="69">
        <v>0.06</v>
      </c>
      <c r="J11" s="69">
        <v>0.04</v>
      </c>
      <c r="K11" s="69">
        <v>0.03</v>
      </c>
      <c r="L11" s="69">
        <v>0.15</v>
      </c>
      <c r="M11" s="69">
        <v>0.19</v>
      </c>
      <c r="N11" s="69">
        <v>0.2</v>
      </c>
      <c r="O11" s="69">
        <v>0.125</v>
      </c>
      <c r="P11" s="69">
        <v>0.09</v>
      </c>
      <c r="Q11" s="69">
        <v>0.03</v>
      </c>
      <c r="R11" s="69">
        <v>0</v>
      </c>
      <c r="S11" s="14">
        <f>SUM(G11:R11)</f>
        <v>0.995</v>
      </c>
    </row>
    <row r="12" spans="7:18" ht="15">
      <c r="G12" s="77" t="s">
        <v>1</v>
      </c>
      <c r="H12" s="78"/>
      <c r="I12" s="78"/>
      <c r="J12" s="78"/>
      <c r="K12" s="79"/>
      <c r="L12" s="77" t="s">
        <v>2</v>
      </c>
      <c r="M12" s="78"/>
      <c r="N12" s="78"/>
      <c r="O12" s="78"/>
      <c r="P12" s="78"/>
      <c r="Q12" s="78"/>
      <c r="R12" s="79"/>
    </row>
    <row r="13" spans="3:19" ht="18">
      <c r="C13" s="64" t="s">
        <v>37</v>
      </c>
      <c r="D13" s="6">
        <v>8</v>
      </c>
      <c r="E13" s="6">
        <v>9</v>
      </c>
      <c r="F13" s="6">
        <v>10</v>
      </c>
      <c r="G13" s="6">
        <v>11</v>
      </c>
      <c r="H13" s="6">
        <v>12</v>
      </c>
      <c r="I13" s="6">
        <v>13</v>
      </c>
      <c r="J13" s="6">
        <v>14</v>
      </c>
      <c r="K13" s="6">
        <v>15</v>
      </c>
      <c r="L13" s="6">
        <v>16</v>
      </c>
      <c r="M13" s="6">
        <v>17</v>
      </c>
      <c r="N13" s="6">
        <v>18</v>
      </c>
      <c r="O13" s="6">
        <v>19</v>
      </c>
      <c r="P13" s="6">
        <v>20</v>
      </c>
      <c r="Q13" s="6">
        <v>21</v>
      </c>
      <c r="R13" s="6">
        <v>22</v>
      </c>
      <c r="S13" s="62" t="s">
        <v>7</v>
      </c>
    </row>
    <row r="14" spans="3:19" ht="15">
      <c r="C14" s="63" t="s">
        <v>0</v>
      </c>
      <c r="D14" s="9">
        <v>0</v>
      </c>
      <c r="E14" s="9">
        <v>0</v>
      </c>
      <c r="F14" s="9">
        <v>0</v>
      </c>
      <c r="G14" s="9">
        <f aca="true" t="shared" si="0" ref="G14:R14">$C$4*G11</f>
        <v>60</v>
      </c>
      <c r="H14" s="9">
        <f t="shared" si="0"/>
        <v>180</v>
      </c>
      <c r="I14" s="9">
        <f t="shared" si="0"/>
        <v>180</v>
      </c>
      <c r="J14" s="9">
        <f t="shared" si="0"/>
        <v>120</v>
      </c>
      <c r="K14" s="9">
        <f t="shared" si="0"/>
        <v>90</v>
      </c>
      <c r="L14" s="9">
        <f t="shared" si="0"/>
        <v>450</v>
      </c>
      <c r="M14" s="9">
        <f t="shared" si="0"/>
        <v>570</v>
      </c>
      <c r="N14" s="9">
        <f t="shared" si="0"/>
        <v>600</v>
      </c>
      <c r="O14" s="9">
        <f t="shared" si="0"/>
        <v>375</v>
      </c>
      <c r="P14" s="9">
        <f t="shared" si="0"/>
        <v>270</v>
      </c>
      <c r="Q14" s="9">
        <f t="shared" si="0"/>
        <v>90</v>
      </c>
      <c r="R14" s="9">
        <f t="shared" si="0"/>
        <v>0</v>
      </c>
      <c r="S14" s="8">
        <f>SUM(D14:R14)</f>
        <v>2985</v>
      </c>
    </row>
    <row r="15" spans="3:19" ht="15">
      <c r="C15" s="63" t="s">
        <v>9</v>
      </c>
      <c r="D15" s="10">
        <f>D14/10</f>
        <v>0</v>
      </c>
      <c r="E15" s="10" t="s">
        <v>43</v>
      </c>
      <c r="F15" s="10">
        <f>F14/10</f>
        <v>0</v>
      </c>
      <c r="G15" s="10">
        <f>G14/$D$5</f>
        <v>3</v>
      </c>
      <c r="H15" s="10">
        <f>H14/$D$5</f>
        <v>9</v>
      </c>
      <c r="I15" s="10">
        <f>I14/$D$5</f>
        <v>9</v>
      </c>
      <c r="J15" s="10">
        <f>J14/$D$5</f>
        <v>6</v>
      </c>
      <c r="K15" s="10">
        <f>K14/$D$5</f>
        <v>4.5</v>
      </c>
      <c r="L15" s="10">
        <f>L14/$D$6</f>
        <v>18</v>
      </c>
      <c r="M15" s="10">
        <f aca="true" t="shared" si="1" ref="M15:R15">M14/$D$6</f>
        <v>22.8</v>
      </c>
      <c r="N15" s="10">
        <f t="shared" si="1"/>
        <v>24</v>
      </c>
      <c r="O15" s="10">
        <f t="shared" si="1"/>
        <v>15</v>
      </c>
      <c r="P15" s="10">
        <f t="shared" si="1"/>
        <v>10.8</v>
      </c>
      <c r="Q15" s="10">
        <f t="shared" si="1"/>
        <v>3.6</v>
      </c>
      <c r="R15" s="10">
        <f t="shared" si="1"/>
        <v>0</v>
      </c>
      <c r="S15" s="11">
        <f>SUM(D15:R15)</f>
        <v>125.69999999999999</v>
      </c>
    </row>
    <row r="16" spans="1:19" ht="9" customHeight="1">
      <c r="A16" s="19"/>
      <c r="B16" s="19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</row>
    <row r="17" spans="1:19" ht="15">
      <c r="A17" s="75" t="s">
        <v>18</v>
      </c>
      <c r="B17" s="19"/>
      <c r="C17" s="22"/>
      <c r="D17" s="70"/>
      <c r="E17" s="70">
        <v>0.5</v>
      </c>
      <c r="F17" s="70">
        <v>1</v>
      </c>
      <c r="G17" s="70">
        <v>1</v>
      </c>
      <c r="H17" s="70">
        <v>1</v>
      </c>
      <c r="I17" s="70">
        <v>1</v>
      </c>
      <c r="J17" s="70">
        <v>1</v>
      </c>
      <c r="K17" s="70">
        <v>1</v>
      </c>
      <c r="L17" s="70">
        <v>2</v>
      </c>
      <c r="M17" s="70">
        <v>2</v>
      </c>
      <c r="N17" s="70">
        <v>2</v>
      </c>
      <c r="O17" s="70">
        <v>2</v>
      </c>
      <c r="P17" s="70">
        <v>1</v>
      </c>
      <c r="Q17" s="70">
        <v>1</v>
      </c>
      <c r="R17" s="70">
        <v>1</v>
      </c>
      <c r="S17" s="22">
        <f>SUM(D17:R17)</f>
        <v>17.5</v>
      </c>
    </row>
    <row r="18" spans="1:19" ht="15">
      <c r="A18" s="49"/>
      <c r="B18" s="19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5">
      <c r="A19" s="75" t="s">
        <v>17</v>
      </c>
      <c r="B19" s="19"/>
      <c r="C19" s="22"/>
      <c r="D19" s="70"/>
      <c r="E19" s="70"/>
      <c r="F19" s="70"/>
      <c r="G19" s="70"/>
      <c r="H19" s="70"/>
      <c r="I19" s="70"/>
      <c r="J19" s="70"/>
      <c r="K19" s="70"/>
      <c r="L19" s="70">
        <v>1</v>
      </c>
      <c r="M19" s="70">
        <v>2</v>
      </c>
      <c r="N19" s="70">
        <v>2</v>
      </c>
      <c r="O19" s="70">
        <v>1</v>
      </c>
      <c r="P19" s="70">
        <v>1</v>
      </c>
      <c r="Q19" s="70">
        <v>1</v>
      </c>
      <c r="R19" s="70">
        <v>1</v>
      </c>
      <c r="S19" s="22">
        <f>SUM(D19:R19)</f>
        <v>9</v>
      </c>
    </row>
    <row r="20" spans="1:19" ht="15">
      <c r="A20" s="49"/>
      <c r="B20" s="1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5">
      <c r="A21" s="75" t="s">
        <v>16</v>
      </c>
      <c r="B21" s="19"/>
      <c r="C21" s="22"/>
      <c r="D21" s="70"/>
      <c r="E21" s="70"/>
      <c r="F21" s="70"/>
      <c r="G21" s="70"/>
      <c r="H21" s="70">
        <v>1</v>
      </c>
      <c r="I21" s="70">
        <v>1</v>
      </c>
      <c r="J21" s="70">
        <v>1</v>
      </c>
      <c r="K21" s="70">
        <v>1</v>
      </c>
      <c r="L21" s="70">
        <v>2</v>
      </c>
      <c r="M21" s="70">
        <v>2</v>
      </c>
      <c r="N21" s="70">
        <v>2</v>
      </c>
      <c r="O21" s="70">
        <v>1.5</v>
      </c>
      <c r="P21" s="70">
        <v>1</v>
      </c>
      <c r="Q21" s="70">
        <v>1</v>
      </c>
      <c r="R21" s="70">
        <v>1</v>
      </c>
      <c r="S21" s="22">
        <f>SUM(D21:R21)</f>
        <v>14.5</v>
      </c>
    </row>
    <row r="22" spans="1:19" ht="15">
      <c r="A22" s="49"/>
      <c r="B22" s="1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8" customHeight="1" thickBot="1">
      <c r="A23" s="75" t="s">
        <v>6</v>
      </c>
      <c r="B23" s="19"/>
      <c r="C23" s="25"/>
      <c r="D23" s="71"/>
      <c r="E23" s="71"/>
      <c r="F23" s="71">
        <v>0.5</v>
      </c>
      <c r="G23" s="71">
        <v>1</v>
      </c>
      <c r="H23" s="71">
        <v>1</v>
      </c>
      <c r="I23" s="71">
        <v>1</v>
      </c>
      <c r="J23" s="71">
        <v>1</v>
      </c>
      <c r="K23" s="71">
        <v>1</v>
      </c>
      <c r="L23" s="71">
        <v>5</v>
      </c>
      <c r="M23" s="71">
        <v>5</v>
      </c>
      <c r="N23" s="71">
        <v>6</v>
      </c>
      <c r="O23" s="71">
        <v>1.5</v>
      </c>
      <c r="P23" s="71">
        <v>1</v>
      </c>
      <c r="Q23" s="71">
        <v>1</v>
      </c>
      <c r="R23" s="71">
        <v>1</v>
      </c>
      <c r="S23" s="25">
        <f>SUM(D23:R23)</f>
        <v>26</v>
      </c>
    </row>
    <row r="24" spans="1:19" ht="24.75" customHeight="1" thickBot="1">
      <c r="A24" s="82" t="s">
        <v>44</v>
      </c>
      <c r="B24" s="82"/>
      <c r="C24" s="83"/>
      <c r="D24" s="50">
        <f>SUM(D17:D23)</f>
        <v>0</v>
      </c>
      <c r="E24" s="50">
        <f>SUM(E17:E23)</f>
        <v>0.5</v>
      </c>
      <c r="F24" s="50">
        <f>SUM(F17:F23)</f>
        <v>1.5</v>
      </c>
      <c r="G24" s="50">
        <f>SUM(G17:G23)</f>
        <v>2</v>
      </c>
      <c r="H24" s="50">
        <f aca="true" t="shared" si="2" ref="H24:R24">SUM(H17:H23)</f>
        <v>3</v>
      </c>
      <c r="I24" s="50">
        <f t="shared" si="2"/>
        <v>3</v>
      </c>
      <c r="J24" s="50">
        <f t="shared" si="2"/>
        <v>3</v>
      </c>
      <c r="K24" s="50">
        <f t="shared" si="2"/>
        <v>3</v>
      </c>
      <c r="L24" s="50">
        <f t="shared" si="2"/>
        <v>10</v>
      </c>
      <c r="M24" s="50">
        <f t="shared" si="2"/>
        <v>11</v>
      </c>
      <c r="N24" s="50">
        <f t="shared" si="2"/>
        <v>12</v>
      </c>
      <c r="O24" s="50">
        <f t="shared" si="2"/>
        <v>6</v>
      </c>
      <c r="P24" s="50">
        <f t="shared" si="2"/>
        <v>4</v>
      </c>
      <c r="Q24" s="50">
        <f t="shared" si="2"/>
        <v>4</v>
      </c>
      <c r="R24" s="50">
        <f t="shared" si="2"/>
        <v>4</v>
      </c>
      <c r="S24" s="51">
        <f>SUM(S17:S23)</f>
        <v>67</v>
      </c>
    </row>
    <row r="25" spans="1:19" ht="15.75" thickTop="1">
      <c r="A25" s="26" t="s">
        <v>10</v>
      </c>
      <c r="B25" s="20"/>
      <c r="D25" s="20"/>
      <c r="E25" s="20"/>
      <c r="F25" s="20"/>
      <c r="G25" s="21">
        <f aca="true" t="shared" si="3" ref="G25:R25">0.8*G15</f>
        <v>2.4000000000000004</v>
      </c>
      <c r="H25" s="21">
        <f t="shared" si="3"/>
        <v>7.2</v>
      </c>
      <c r="I25" s="21">
        <f t="shared" si="3"/>
        <v>7.2</v>
      </c>
      <c r="J25" s="21">
        <f t="shared" si="3"/>
        <v>4.800000000000001</v>
      </c>
      <c r="K25" s="21">
        <f t="shared" si="3"/>
        <v>3.6</v>
      </c>
      <c r="L25" s="21">
        <f t="shared" si="3"/>
        <v>14.4</v>
      </c>
      <c r="M25" s="21">
        <f t="shared" si="3"/>
        <v>18.240000000000002</v>
      </c>
      <c r="N25" s="21">
        <f t="shared" si="3"/>
        <v>19.200000000000003</v>
      </c>
      <c r="O25" s="21">
        <f t="shared" si="3"/>
        <v>12</v>
      </c>
      <c r="P25" s="21">
        <f t="shared" si="3"/>
        <v>8.64</v>
      </c>
      <c r="Q25" s="21">
        <f t="shared" si="3"/>
        <v>2.8800000000000003</v>
      </c>
      <c r="R25" s="21">
        <f t="shared" si="3"/>
        <v>0</v>
      </c>
      <c r="S25" s="20"/>
    </row>
    <row r="26" spans="1:18" ht="15">
      <c r="A26" s="27" t="s">
        <v>12</v>
      </c>
      <c r="B26" s="3"/>
      <c r="D26" s="3"/>
      <c r="E26" s="3"/>
      <c r="F26" s="3"/>
      <c r="G26" s="4">
        <f aca="true" t="shared" si="4" ref="G26:R26">G15*0</f>
        <v>0</v>
      </c>
      <c r="H26" s="4">
        <f t="shared" si="4"/>
        <v>0</v>
      </c>
      <c r="I26" s="4">
        <f t="shared" si="4"/>
        <v>0</v>
      </c>
      <c r="J26" s="4">
        <f t="shared" si="4"/>
        <v>0</v>
      </c>
      <c r="K26" s="4">
        <f t="shared" si="4"/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4">
        <f t="shared" si="4"/>
        <v>0</v>
      </c>
      <c r="R26" s="4">
        <f t="shared" si="4"/>
        <v>0</v>
      </c>
    </row>
    <row r="27" spans="1:19" ht="15">
      <c r="A27" s="27" t="s">
        <v>11</v>
      </c>
      <c r="B27" s="3"/>
      <c r="D27" s="3"/>
      <c r="E27" s="3"/>
      <c r="F27" s="3"/>
      <c r="G27" s="5">
        <f aca="true" t="shared" si="5" ref="G27:R27">G15-SUM(G25:G26)</f>
        <v>0.5999999999999996</v>
      </c>
      <c r="H27" s="5">
        <f t="shared" si="5"/>
        <v>1.7999999999999998</v>
      </c>
      <c r="I27" s="5">
        <f t="shared" si="5"/>
        <v>1.7999999999999998</v>
      </c>
      <c r="J27" s="5">
        <f t="shared" si="5"/>
        <v>1.1999999999999993</v>
      </c>
      <c r="K27" s="5">
        <f t="shared" si="5"/>
        <v>0.8999999999999999</v>
      </c>
      <c r="L27" s="5">
        <f t="shared" si="5"/>
        <v>3.5999999999999996</v>
      </c>
      <c r="M27" s="5">
        <f t="shared" si="5"/>
        <v>4.559999999999999</v>
      </c>
      <c r="N27" s="5">
        <f t="shared" si="5"/>
        <v>4.799999999999997</v>
      </c>
      <c r="O27" s="5">
        <f t="shared" si="5"/>
        <v>3</v>
      </c>
      <c r="P27" s="5">
        <f t="shared" si="5"/>
        <v>2.16</v>
      </c>
      <c r="Q27" s="12">
        <f t="shared" si="5"/>
        <v>0.7199999999999998</v>
      </c>
      <c r="R27" s="12">
        <f t="shared" si="5"/>
        <v>0</v>
      </c>
      <c r="S27" s="13"/>
    </row>
    <row r="28" spans="1:18" ht="15">
      <c r="A28" s="28"/>
      <c r="Q28" s="80"/>
      <c r="R28" s="81"/>
    </row>
    <row r="29" ht="15.75" thickBot="1"/>
    <row r="30" spans="1:19" ht="16.5" thickBot="1">
      <c r="A30" s="76" t="s">
        <v>32</v>
      </c>
      <c r="B30" s="73"/>
      <c r="C30" s="73"/>
      <c r="D30" s="7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</sheetData>
  <sheetProtection/>
  <mergeCells count="4">
    <mergeCell ref="A3:C3"/>
    <mergeCell ref="D3:D4"/>
    <mergeCell ref="A24:C24"/>
    <mergeCell ref="Q28:R2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140625" style="1" customWidth="1"/>
    <col min="2" max="2" width="0.71875" style="1" customWidth="1"/>
    <col min="3" max="3" width="9.140625" style="1" customWidth="1"/>
    <col min="4" max="5" width="5.7109375" style="1" customWidth="1"/>
    <col min="6" max="6" width="6.421875" style="1" customWidth="1"/>
    <col min="7" max="18" width="7.00390625" style="1" customWidth="1"/>
    <col min="19" max="19" width="10.8515625" style="1" customWidth="1"/>
    <col min="20" max="20" width="9.140625" style="1" customWidth="1"/>
    <col min="21" max="23" width="10.7109375" style="1" bestFit="1" customWidth="1"/>
    <col min="24" max="16384" width="9.140625" style="1" customWidth="1"/>
  </cols>
  <sheetData>
    <row r="1" spans="1:19" ht="18">
      <c r="A1" s="17" t="s">
        <v>42</v>
      </c>
      <c r="I1" s="57"/>
      <c r="J1" s="58"/>
      <c r="K1" s="52" t="s">
        <v>24</v>
      </c>
      <c r="L1" s="53" t="s">
        <v>14</v>
      </c>
      <c r="M1" s="53"/>
      <c r="N1" s="53"/>
      <c r="O1" s="53"/>
      <c r="P1" s="53"/>
      <c r="Q1" s="53"/>
      <c r="R1" s="53"/>
      <c r="S1" s="54"/>
    </row>
    <row r="2" spans="11:19" ht="15.75">
      <c r="K2" s="15" t="s">
        <v>25</v>
      </c>
      <c r="L2" s="2" t="s">
        <v>31</v>
      </c>
      <c r="M2" s="2"/>
      <c r="N2" s="2"/>
      <c r="O2" s="2"/>
      <c r="P2" s="2"/>
      <c r="Q2" s="2"/>
      <c r="R2" s="2"/>
      <c r="S2" s="55"/>
    </row>
    <row r="3" spans="1:19" ht="15.75">
      <c r="A3" s="84" t="s">
        <v>23</v>
      </c>
      <c r="B3" s="85"/>
      <c r="C3" s="86"/>
      <c r="D3" s="87" t="s">
        <v>36</v>
      </c>
      <c r="K3" s="15" t="s">
        <v>26</v>
      </c>
      <c r="L3" s="1" t="s">
        <v>41</v>
      </c>
      <c r="R3" s="2"/>
      <c r="S3" s="55"/>
    </row>
    <row r="4" spans="1:19" ht="16.5" thickBot="1">
      <c r="A4" s="34" t="s">
        <v>0</v>
      </c>
      <c r="B4" s="2"/>
      <c r="C4" s="65">
        <v>3000</v>
      </c>
      <c r="D4" s="88"/>
      <c r="G4" s="7" t="s">
        <v>13</v>
      </c>
      <c r="H4" s="7"/>
      <c r="I4" s="7"/>
      <c r="K4" s="15" t="s">
        <v>27</v>
      </c>
      <c r="L4" s="2" t="s">
        <v>15</v>
      </c>
      <c r="M4" s="2"/>
      <c r="N4" s="2"/>
      <c r="O4" s="2"/>
      <c r="P4" s="2"/>
      <c r="Q4" s="2"/>
      <c r="R4" s="2"/>
      <c r="S4" s="55"/>
    </row>
    <row r="5" spans="1:19" ht="15.75">
      <c r="A5" s="35" t="s">
        <v>1</v>
      </c>
      <c r="B5" s="36"/>
      <c r="C5" s="37">
        <f>C4*0.15</f>
        <v>450</v>
      </c>
      <c r="D5" s="66">
        <v>20</v>
      </c>
      <c r="G5" s="30" t="s">
        <v>1</v>
      </c>
      <c r="H5" s="30" t="s">
        <v>2</v>
      </c>
      <c r="I5" s="30" t="s">
        <v>8</v>
      </c>
      <c r="K5" s="15" t="s">
        <v>28</v>
      </c>
      <c r="L5" s="2" t="s">
        <v>19</v>
      </c>
      <c r="M5" s="2"/>
      <c r="N5" s="2"/>
      <c r="O5" s="2"/>
      <c r="P5" s="2"/>
      <c r="Q5" s="2"/>
      <c r="R5" s="2"/>
      <c r="S5" s="55"/>
    </row>
    <row r="6" spans="1:19" ht="16.5" thickBot="1">
      <c r="A6" s="38" t="s">
        <v>2</v>
      </c>
      <c r="B6" s="39"/>
      <c r="C6" s="40">
        <f>C4-C5</f>
        <v>2550</v>
      </c>
      <c r="D6" s="67">
        <v>25</v>
      </c>
      <c r="G6" s="29">
        <f>SUM(G14:K14)/SUM(D17:K23)</f>
        <v>39.375</v>
      </c>
      <c r="H6" s="29">
        <f>SUM(L14:R14)/SUM(L17:R23)</f>
        <v>46.1764705882353</v>
      </c>
      <c r="I6" s="29">
        <f>S14/S24</f>
        <v>44.55223880597015</v>
      </c>
      <c r="K6" s="15" t="s">
        <v>29</v>
      </c>
      <c r="L6" s="2" t="s">
        <v>20</v>
      </c>
      <c r="M6" s="2"/>
      <c r="N6" s="2"/>
      <c r="O6" s="2"/>
      <c r="P6" s="2"/>
      <c r="Q6" s="2"/>
      <c r="R6" s="2"/>
      <c r="S6" s="55"/>
    </row>
    <row r="7" spans="1:19" ht="15.75">
      <c r="A7" s="74" t="s">
        <v>38</v>
      </c>
      <c r="B7" s="33"/>
      <c r="C7" s="68">
        <v>8.5</v>
      </c>
      <c r="F7" s="31" t="s">
        <v>35</v>
      </c>
      <c r="G7" s="32">
        <f>SUM(E17:K23)</f>
        <v>16</v>
      </c>
      <c r="H7" s="32">
        <f>SUM(L17:R23)</f>
        <v>51</v>
      </c>
      <c r="I7" s="32">
        <f>SUM(D17:R23)</f>
        <v>67</v>
      </c>
      <c r="K7" s="15" t="s">
        <v>30</v>
      </c>
      <c r="L7" s="2" t="s">
        <v>21</v>
      </c>
      <c r="M7" s="2"/>
      <c r="N7" s="2"/>
      <c r="O7" s="2"/>
      <c r="P7" s="2"/>
      <c r="Q7" s="2"/>
      <c r="R7" s="2"/>
      <c r="S7" s="55"/>
    </row>
    <row r="8" spans="1:19" ht="15.75">
      <c r="A8" s="41" t="s">
        <v>3</v>
      </c>
      <c r="B8" s="42"/>
      <c r="C8" s="43">
        <v>0</v>
      </c>
      <c r="F8" s="31" t="s">
        <v>39</v>
      </c>
      <c r="G8" s="61">
        <f>$C$7/G6</f>
        <v>0.21587301587301588</v>
      </c>
      <c r="H8" s="61">
        <f>$C$7/H6</f>
        <v>0.1840764331210191</v>
      </c>
      <c r="I8" s="61">
        <f>$C$7/I6</f>
        <v>0.19078726968174206</v>
      </c>
      <c r="K8" s="15" t="s">
        <v>33</v>
      </c>
      <c r="L8" s="2" t="s">
        <v>22</v>
      </c>
      <c r="M8" s="2"/>
      <c r="N8" s="2"/>
      <c r="O8" s="2"/>
      <c r="P8" s="2"/>
      <c r="Q8" s="2"/>
      <c r="R8" s="2"/>
      <c r="S8" s="55"/>
    </row>
    <row r="9" spans="1:19" ht="16.5" thickBot="1">
      <c r="A9" s="44" t="s">
        <v>4</v>
      </c>
      <c r="B9" s="36"/>
      <c r="C9" s="45">
        <f>C4*0.15</f>
        <v>450</v>
      </c>
      <c r="K9" s="18" t="s">
        <v>40</v>
      </c>
      <c r="L9" s="16" t="s">
        <v>34</v>
      </c>
      <c r="M9" s="16"/>
      <c r="N9" s="16"/>
      <c r="O9" s="16"/>
      <c r="P9" s="16"/>
      <c r="Q9" s="16"/>
      <c r="R9" s="16"/>
      <c r="S9" s="56"/>
    </row>
    <row r="10" spans="1:3" ht="15">
      <c r="A10" s="46" t="s">
        <v>5</v>
      </c>
      <c r="B10" s="47"/>
      <c r="C10" s="48">
        <f>C4-C9-C8</f>
        <v>2550</v>
      </c>
    </row>
    <row r="11" spans="1:19" ht="15">
      <c r="A11" s="59"/>
      <c r="B11" s="36"/>
      <c r="C11" s="60"/>
      <c r="G11" s="69">
        <v>0.02</v>
      </c>
      <c r="H11" s="69">
        <v>0.06</v>
      </c>
      <c r="I11" s="69">
        <v>0.06</v>
      </c>
      <c r="J11" s="69">
        <v>0.04</v>
      </c>
      <c r="K11" s="69">
        <v>0.03</v>
      </c>
      <c r="L11" s="69">
        <v>0.15</v>
      </c>
      <c r="M11" s="69">
        <v>0.19</v>
      </c>
      <c r="N11" s="69">
        <v>0.2</v>
      </c>
      <c r="O11" s="69">
        <v>0.125</v>
      </c>
      <c r="P11" s="69">
        <v>0.09</v>
      </c>
      <c r="Q11" s="69">
        <v>0.03</v>
      </c>
      <c r="R11" s="69">
        <v>0</v>
      </c>
      <c r="S11" s="14">
        <f>SUM(G11:R11)</f>
        <v>0.995</v>
      </c>
    </row>
    <row r="12" spans="7:18" ht="15">
      <c r="G12" s="77" t="s">
        <v>1</v>
      </c>
      <c r="H12" s="78"/>
      <c r="I12" s="78"/>
      <c r="J12" s="78"/>
      <c r="K12" s="79"/>
      <c r="L12" s="77" t="s">
        <v>2</v>
      </c>
      <c r="M12" s="78"/>
      <c r="N12" s="78"/>
      <c r="O12" s="78"/>
      <c r="P12" s="78"/>
      <c r="Q12" s="78"/>
      <c r="R12" s="79"/>
    </row>
    <row r="13" spans="3:19" ht="18">
      <c r="C13" s="64" t="s">
        <v>37</v>
      </c>
      <c r="D13" s="6">
        <v>8</v>
      </c>
      <c r="E13" s="6">
        <v>9</v>
      </c>
      <c r="F13" s="6">
        <v>10</v>
      </c>
      <c r="G13" s="6">
        <v>11</v>
      </c>
      <c r="H13" s="6">
        <v>12</v>
      </c>
      <c r="I13" s="6">
        <v>13</v>
      </c>
      <c r="J13" s="6">
        <v>14</v>
      </c>
      <c r="K13" s="6">
        <v>15</v>
      </c>
      <c r="L13" s="6">
        <v>16</v>
      </c>
      <c r="M13" s="6">
        <v>17</v>
      </c>
      <c r="N13" s="6">
        <v>18</v>
      </c>
      <c r="O13" s="6">
        <v>19</v>
      </c>
      <c r="P13" s="6">
        <v>20</v>
      </c>
      <c r="Q13" s="6">
        <v>21</v>
      </c>
      <c r="R13" s="6">
        <v>22</v>
      </c>
      <c r="S13" s="62" t="s">
        <v>7</v>
      </c>
    </row>
    <row r="14" spans="3:19" ht="15">
      <c r="C14" s="63" t="s">
        <v>0</v>
      </c>
      <c r="D14" s="9">
        <v>0</v>
      </c>
      <c r="E14" s="9">
        <v>0</v>
      </c>
      <c r="F14" s="9">
        <v>0</v>
      </c>
      <c r="G14" s="9">
        <f aca="true" t="shared" si="0" ref="G14:R14">$C$4*G11</f>
        <v>60</v>
      </c>
      <c r="H14" s="9">
        <f t="shared" si="0"/>
        <v>180</v>
      </c>
      <c r="I14" s="9">
        <f t="shared" si="0"/>
        <v>180</v>
      </c>
      <c r="J14" s="9">
        <f t="shared" si="0"/>
        <v>120</v>
      </c>
      <c r="K14" s="9">
        <f t="shared" si="0"/>
        <v>90</v>
      </c>
      <c r="L14" s="9">
        <f t="shared" si="0"/>
        <v>450</v>
      </c>
      <c r="M14" s="9">
        <f t="shared" si="0"/>
        <v>570</v>
      </c>
      <c r="N14" s="9">
        <f t="shared" si="0"/>
        <v>600</v>
      </c>
      <c r="O14" s="9">
        <f t="shared" si="0"/>
        <v>375</v>
      </c>
      <c r="P14" s="9">
        <f t="shared" si="0"/>
        <v>270</v>
      </c>
      <c r="Q14" s="9">
        <f t="shared" si="0"/>
        <v>90</v>
      </c>
      <c r="R14" s="9">
        <f t="shared" si="0"/>
        <v>0</v>
      </c>
      <c r="S14" s="8">
        <f>SUM(D14:R14)</f>
        <v>2985</v>
      </c>
    </row>
    <row r="15" spans="3:19" ht="15">
      <c r="C15" s="63" t="s">
        <v>9</v>
      </c>
      <c r="D15" s="10">
        <f>D14/10</f>
        <v>0</v>
      </c>
      <c r="E15" s="10" t="s">
        <v>43</v>
      </c>
      <c r="F15" s="10">
        <f>F14/10</f>
        <v>0</v>
      </c>
      <c r="G15" s="10">
        <f>G14/$D$5</f>
        <v>3</v>
      </c>
      <c r="H15" s="10">
        <f>H14/$D$5</f>
        <v>9</v>
      </c>
      <c r="I15" s="10">
        <f>I14/$D$5</f>
        <v>9</v>
      </c>
      <c r="J15" s="10">
        <f>J14/$D$5</f>
        <v>6</v>
      </c>
      <c r="K15" s="10">
        <f>K14/$D$5</f>
        <v>4.5</v>
      </c>
      <c r="L15" s="10">
        <f>L14/$D$6</f>
        <v>18</v>
      </c>
      <c r="M15" s="10">
        <f aca="true" t="shared" si="1" ref="M15:R15">M14/$D$6</f>
        <v>22.8</v>
      </c>
      <c r="N15" s="10">
        <f t="shared" si="1"/>
        <v>24</v>
      </c>
      <c r="O15" s="10">
        <f t="shared" si="1"/>
        <v>15</v>
      </c>
      <c r="P15" s="10">
        <f t="shared" si="1"/>
        <v>10.8</v>
      </c>
      <c r="Q15" s="10">
        <f t="shared" si="1"/>
        <v>3.6</v>
      </c>
      <c r="R15" s="10">
        <f t="shared" si="1"/>
        <v>0</v>
      </c>
      <c r="S15" s="11">
        <f>SUM(D15:R15)</f>
        <v>125.69999999999999</v>
      </c>
    </row>
    <row r="16" spans="1:19" ht="9" customHeight="1">
      <c r="A16" s="19"/>
      <c r="B16" s="19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</row>
    <row r="17" spans="1:19" ht="15">
      <c r="A17" s="75" t="s">
        <v>18</v>
      </c>
      <c r="B17" s="19"/>
      <c r="C17" s="22"/>
      <c r="D17" s="70"/>
      <c r="E17" s="70">
        <v>0.5</v>
      </c>
      <c r="F17" s="70">
        <v>1</v>
      </c>
      <c r="G17" s="70">
        <v>1</v>
      </c>
      <c r="H17" s="70">
        <v>1</v>
      </c>
      <c r="I17" s="70">
        <v>1</v>
      </c>
      <c r="J17" s="70">
        <v>1</v>
      </c>
      <c r="K17" s="70">
        <v>1</v>
      </c>
      <c r="L17" s="70">
        <v>2</v>
      </c>
      <c r="M17" s="70">
        <v>2</v>
      </c>
      <c r="N17" s="70">
        <v>2</v>
      </c>
      <c r="O17" s="70">
        <v>2</v>
      </c>
      <c r="P17" s="70">
        <v>1</v>
      </c>
      <c r="Q17" s="70">
        <v>1</v>
      </c>
      <c r="R17" s="70">
        <v>1</v>
      </c>
      <c r="S17" s="22">
        <f>SUM(D17:R17)</f>
        <v>17.5</v>
      </c>
    </row>
    <row r="18" spans="1:19" ht="15">
      <c r="A18" s="49"/>
      <c r="B18" s="19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5">
      <c r="A19" s="75" t="s">
        <v>17</v>
      </c>
      <c r="B19" s="19"/>
      <c r="C19" s="22"/>
      <c r="D19" s="70"/>
      <c r="E19" s="70"/>
      <c r="F19" s="70"/>
      <c r="G19" s="70"/>
      <c r="H19" s="70"/>
      <c r="I19" s="70"/>
      <c r="J19" s="70"/>
      <c r="K19" s="70"/>
      <c r="L19" s="70">
        <v>1</v>
      </c>
      <c r="M19" s="70">
        <v>2</v>
      </c>
      <c r="N19" s="70">
        <v>2</v>
      </c>
      <c r="O19" s="70">
        <v>1</v>
      </c>
      <c r="P19" s="70">
        <v>1</v>
      </c>
      <c r="Q19" s="70">
        <v>1</v>
      </c>
      <c r="R19" s="70">
        <v>1</v>
      </c>
      <c r="S19" s="22">
        <f>SUM(D19:R19)</f>
        <v>9</v>
      </c>
    </row>
    <row r="20" spans="1:19" ht="15">
      <c r="A20" s="49"/>
      <c r="B20" s="1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5">
      <c r="A21" s="75" t="s">
        <v>16</v>
      </c>
      <c r="B21" s="19"/>
      <c r="C21" s="22"/>
      <c r="D21" s="70"/>
      <c r="E21" s="70"/>
      <c r="F21" s="70"/>
      <c r="G21" s="70"/>
      <c r="H21" s="70">
        <v>1</v>
      </c>
      <c r="I21" s="70">
        <v>1</v>
      </c>
      <c r="J21" s="70">
        <v>1</v>
      </c>
      <c r="K21" s="70">
        <v>1</v>
      </c>
      <c r="L21" s="70">
        <v>2</v>
      </c>
      <c r="M21" s="70">
        <v>2</v>
      </c>
      <c r="N21" s="70">
        <v>2</v>
      </c>
      <c r="O21" s="70">
        <v>1.5</v>
      </c>
      <c r="P21" s="70">
        <v>1</v>
      </c>
      <c r="Q21" s="70">
        <v>1</v>
      </c>
      <c r="R21" s="70">
        <v>1</v>
      </c>
      <c r="S21" s="22">
        <f>SUM(D21:R21)</f>
        <v>14.5</v>
      </c>
    </row>
    <row r="22" spans="1:19" ht="15">
      <c r="A22" s="49"/>
      <c r="B22" s="1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8" customHeight="1" thickBot="1">
      <c r="A23" s="75" t="s">
        <v>6</v>
      </c>
      <c r="B23" s="19"/>
      <c r="C23" s="25"/>
      <c r="D23" s="71"/>
      <c r="E23" s="71"/>
      <c r="F23" s="71">
        <v>0.5</v>
      </c>
      <c r="G23" s="71">
        <v>1</v>
      </c>
      <c r="H23" s="71">
        <v>1</v>
      </c>
      <c r="I23" s="71">
        <v>1</v>
      </c>
      <c r="J23" s="71">
        <v>1</v>
      </c>
      <c r="K23" s="71">
        <v>1</v>
      </c>
      <c r="L23" s="71">
        <v>5</v>
      </c>
      <c r="M23" s="71">
        <v>5</v>
      </c>
      <c r="N23" s="71">
        <v>6</v>
      </c>
      <c r="O23" s="71">
        <v>1.5</v>
      </c>
      <c r="P23" s="71">
        <v>1</v>
      </c>
      <c r="Q23" s="71">
        <v>1</v>
      </c>
      <c r="R23" s="71">
        <v>1</v>
      </c>
      <c r="S23" s="25">
        <f>SUM(D23:R23)</f>
        <v>26</v>
      </c>
    </row>
    <row r="24" spans="1:19" ht="24.75" customHeight="1" thickBot="1">
      <c r="A24" s="82" t="s">
        <v>44</v>
      </c>
      <c r="B24" s="82"/>
      <c r="C24" s="83"/>
      <c r="D24" s="50">
        <f>SUM(D17:D23)</f>
        <v>0</v>
      </c>
      <c r="E24" s="50">
        <f>SUM(E17:E23)</f>
        <v>0.5</v>
      </c>
      <c r="F24" s="50">
        <f>SUM(F17:F23)</f>
        <v>1.5</v>
      </c>
      <c r="G24" s="50">
        <f>SUM(G17:G23)</f>
        <v>2</v>
      </c>
      <c r="H24" s="50">
        <f aca="true" t="shared" si="2" ref="H24:R24">SUM(H17:H23)</f>
        <v>3</v>
      </c>
      <c r="I24" s="50">
        <f t="shared" si="2"/>
        <v>3</v>
      </c>
      <c r="J24" s="50">
        <f t="shared" si="2"/>
        <v>3</v>
      </c>
      <c r="K24" s="50">
        <f t="shared" si="2"/>
        <v>3</v>
      </c>
      <c r="L24" s="50">
        <f t="shared" si="2"/>
        <v>10</v>
      </c>
      <c r="M24" s="50">
        <f t="shared" si="2"/>
        <v>11</v>
      </c>
      <c r="N24" s="50">
        <f t="shared" si="2"/>
        <v>12</v>
      </c>
      <c r="O24" s="50">
        <f t="shared" si="2"/>
        <v>6</v>
      </c>
      <c r="P24" s="50">
        <f t="shared" si="2"/>
        <v>4</v>
      </c>
      <c r="Q24" s="50">
        <f t="shared" si="2"/>
        <v>4</v>
      </c>
      <c r="R24" s="50">
        <f t="shared" si="2"/>
        <v>4</v>
      </c>
      <c r="S24" s="51">
        <f>SUM(S17:S23)</f>
        <v>67</v>
      </c>
    </row>
    <row r="25" spans="1:19" ht="15.75" thickTop="1">
      <c r="A25" s="26" t="s">
        <v>10</v>
      </c>
      <c r="B25" s="20"/>
      <c r="D25" s="20"/>
      <c r="E25" s="20"/>
      <c r="F25" s="20"/>
      <c r="G25" s="21">
        <f aca="true" t="shared" si="3" ref="G25:R25">0.8*G15</f>
        <v>2.4000000000000004</v>
      </c>
      <c r="H25" s="21">
        <f t="shared" si="3"/>
        <v>7.2</v>
      </c>
      <c r="I25" s="21">
        <f t="shared" si="3"/>
        <v>7.2</v>
      </c>
      <c r="J25" s="21">
        <f t="shared" si="3"/>
        <v>4.800000000000001</v>
      </c>
      <c r="K25" s="21">
        <f t="shared" si="3"/>
        <v>3.6</v>
      </c>
      <c r="L25" s="21">
        <f t="shared" si="3"/>
        <v>14.4</v>
      </c>
      <c r="M25" s="21">
        <f t="shared" si="3"/>
        <v>18.240000000000002</v>
      </c>
      <c r="N25" s="21">
        <f t="shared" si="3"/>
        <v>19.200000000000003</v>
      </c>
      <c r="O25" s="21">
        <f t="shared" si="3"/>
        <v>12</v>
      </c>
      <c r="P25" s="21">
        <f t="shared" si="3"/>
        <v>8.64</v>
      </c>
      <c r="Q25" s="21">
        <f t="shared" si="3"/>
        <v>2.8800000000000003</v>
      </c>
      <c r="R25" s="21">
        <f t="shared" si="3"/>
        <v>0</v>
      </c>
      <c r="S25" s="20"/>
    </row>
    <row r="26" spans="1:18" ht="15">
      <c r="A26" s="27" t="s">
        <v>12</v>
      </c>
      <c r="B26" s="3"/>
      <c r="D26" s="3"/>
      <c r="E26" s="3"/>
      <c r="F26" s="3"/>
      <c r="G26" s="4">
        <f aca="true" t="shared" si="4" ref="G26:R26">G15*0</f>
        <v>0</v>
      </c>
      <c r="H26" s="4">
        <f t="shared" si="4"/>
        <v>0</v>
      </c>
      <c r="I26" s="4">
        <f t="shared" si="4"/>
        <v>0</v>
      </c>
      <c r="J26" s="4">
        <f t="shared" si="4"/>
        <v>0</v>
      </c>
      <c r="K26" s="4">
        <f t="shared" si="4"/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4">
        <f t="shared" si="4"/>
        <v>0</v>
      </c>
      <c r="R26" s="4">
        <f t="shared" si="4"/>
        <v>0</v>
      </c>
    </row>
    <row r="27" spans="1:19" ht="15">
      <c r="A27" s="27" t="s">
        <v>11</v>
      </c>
      <c r="B27" s="3"/>
      <c r="D27" s="3"/>
      <c r="E27" s="3"/>
      <c r="F27" s="3"/>
      <c r="G27" s="5">
        <f aca="true" t="shared" si="5" ref="G27:R27">G15-SUM(G25:G26)</f>
        <v>0.5999999999999996</v>
      </c>
      <c r="H27" s="5">
        <f t="shared" si="5"/>
        <v>1.7999999999999998</v>
      </c>
      <c r="I27" s="5">
        <f t="shared" si="5"/>
        <v>1.7999999999999998</v>
      </c>
      <c r="J27" s="5">
        <f t="shared" si="5"/>
        <v>1.1999999999999993</v>
      </c>
      <c r="K27" s="5">
        <f t="shared" si="5"/>
        <v>0.8999999999999999</v>
      </c>
      <c r="L27" s="5">
        <f t="shared" si="5"/>
        <v>3.5999999999999996</v>
      </c>
      <c r="M27" s="5">
        <f t="shared" si="5"/>
        <v>4.559999999999999</v>
      </c>
      <c r="N27" s="5">
        <f t="shared" si="5"/>
        <v>4.799999999999997</v>
      </c>
      <c r="O27" s="5">
        <f t="shared" si="5"/>
        <v>3</v>
      </c>
      <c r="P27" s="5">
        <f t="shared" si="5"/>
        <v>2.16</v>
      </c>
      <c r="Q27" s="12">
        <f t="shared" si="5"/>
        <v>0.7199999999999998</v>
      </c>
      <c r="R27" s="12">
        <f t="shared" si="5"/>
        <v>0</v>
      </c>
      <c r="S27" s="13"/>
    </row>
    <row r="28" spans="1:18" ht="15">
      <c r="A28" s="28"/>
      <c r="Q28" s="80"/>
      <c r="R28" s="81"/>
    </row>
    <row r="29" ht="15.75" thickBot="1"/>
    <row r="30" spans="1:19" ht="16.5" thickBot="1">
      <c r="A30" s="76" t="s">
        <v>32</v>
      </c>
      <c r="B30" s="73"/>
      <c r="C30" s="73"/>
      <c r="D30" s="7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</sheetData>
  <sheetProtection/>
  <mergeCells count="4">
    <mergeCell ref="A3:C3"/>
    <mergeCell ref="D3:D4"/>
    <mergeCell ref="A24:C24"/>
    <mergeCell ref="Q28:R2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140625" style="1" customWidth="1"/>
    <col min="2" max="2" width="0.71875" style="1" customWidth="1"/>
    <col min="3" max="3" width="9.140625" style="1" customWidth="1"/>
    <col min="4" max="5" width="5.7109375" style="1" customWidth="1"/>
    <col min="6" max="6" width="6.421875" style="1" customWidth="1"/>
    <col min="7" max="18" width="7.00390625" style="1" customWidth="1"/>
    <col min="19" max="19" width="10.8515625" style="1" customWidth="1"/>
    <col min="20" max="20" width="9.140625" style="1" customWidth="1"/>
    <col min="21" max="23" width="10.7109375" style="1" bestFit="1" customWidth="1"/>
    <col min="24" max="16384" width="9.140625" style="1" customWidth="1"/>
  </cols>
  <sheetData>
    <row r="1" spans="1:19" ht="18">
      <c r="A1" s="17" t="s">
        <v>42</v>
      </c>
      <c r="I1" s="57"/>
      <c r="J1" s="58"/>
      <c r="K1" s="52" t="s">
        <v>24</v>
      </c>
      <c r="L1" s="53" t="s">
        <v>14</v>
      </c>
      <c r="M1" s="53"/>
      <c r="N1" s="53"/>
      <c r="O1" s="53"/>
      <c r="P1" s="53"/>
      <c r="Q1" s="53"/>
      <c r="R1" s="53"/>
      <c r="S1" s="54"/>
    </row>
    <row r="2" spans="11:19" ht="15.75">
      <c r="K2" s="15" t="s">
        <v>25</v>
      </c>
      <c r="L2" s="2" t="s">
        <v>31</v>
      </c>
      <c r="M2" s="2"/>
      <c r="N2" s="2"/>
      <c r="O2" s="2"/>
      <c r="P2" s="2"/>
      <c r="Q2" s="2"/>
      <c r="R2" s="2"/>
      <c r="S2" s="55"/>
    </row>
    <row r="3" spans="1:19" ht="15.75">
      <c r="A3" s="84" t="s">
        <v>23</v>
      </c>
      <c r="B3" s="85"/>
      <c r="C3" s="86"/>
      <c r="D3" s="87" t="s">
        <v>36</v>
      </c>
      <c r="K3" s="15" t="s">
        <v>26</v>
      </c>
      <c r="L3" s="1" t="s">
        <v>41</v>
      </c>
      <c r="R3" s="2"/>
      <c r="S3" s="55"/>
    </row>
    <row r="4" spans="1:19" ht="16.5" thickBot="1">
      <c r="A4" s="34" t="s">
        <v>0</v>
      </c>
      <c r="B4" s="2"/>
      <c r="C4" s="65">
        <v>3000</v>
      </c>
      <c r="D4" s="88"/>
      <c r="G4" s="7" t="s">
        <v>13</v>
      </c>
      <c r="H4" s="7"/>
      <c r="I4" s="7"/>
      <c r="K4" s="15" t="s">
        <v>27</v>
      </c>
      <c r="L4" s="2" t="s">
        <v>15</v>
      </c>
      <c r="M4" s="2"/>
      <c r="N4" s="2"/>
      <c r="O4" s="2"/>
      <c r="P4" s="2"/>
      <c r="Q4" s="2"/>
      <c r="R4" s="2"/>
      <c r="S4" s="55"/>
    </row>
    <row r="5" spans="1:19" ht="15.75">
      <c r="A5" s="35" t="s">
        <v>1</v>
      </c>
      <c r="B5" s="36"/>
      <c r="C5" s="37">
        <f>C4*0.15</f>
        <v>450</v>
      </c>
      <c r="D5" s="66">
        <v>20</v>
      </c>
      <c r="G5" s="30" t="s">
        <v>1</v>
      </c>
      <c r="H5" s="30" t="s">
        <v>2</v>
      </c>
      <c r="I5" s="30" t="s">
        <v>8</v>
      </c>
      <c r="K5" s="15" t="s">
        <v>28</v>
      </c>
      <c r="L5" s="2" t="s">
        <v>19</v>
      </c>
      <c r="M5" s="2"/>
      <c r="N5" s="2"/>
      <c r="O5" s="2"/>
      <c r="P5" s="2"/>
      <c r="Q5" s="2"/>
      <c r="R5" s="2"/>
      <c r="S5" s="55"/>
    </row>
    <row r="6" spans="1:19" ht="16.5" thickBot="1">
      <c r="A6" s="38" t="s">
        <v>2</v>
      </c>
      <c r="B6" s="39"/>
      <c r="C6" s="40">
        <f>C4-C5</f>
        <v>2550</v>
      </c>
      <c r="D6" s="67">
        <v>25</v>
      </c>
      <c r="G6" s="29">
        <f>SUM(G14:K14)/SUM(D17:K23)</f>
        <v>39.375</v>
      </c>
      <c r="H6" s="29">
        <f>SUM(L14:R14)/SUM(L17:R23)</f>
        <v>46.1764705882353</v>
      </c>
      <c r="I6" s="29">
        <f>S14/S24</f>
        <v>44.55223880597015</v>
      </c>
      <c r="K6" s="15" t="s">
        <v>29</v>
      </c>
      <c r="L6" s="2" t="s">
        <v>20</v>
      </c>
      <c r="M6" s="2"/>
      <c r="N6" s="2"/>
      <c r="O6" s="2"/>
      <c r="P6" s="2"/>
      <c r="Q6" s="2"/>
      <c r="R6" s="2"/>
      <c r="S6" s="55"/>
    </row>
    <row r="7" spans="1:19" ht="15.75">
      <c r="A7" s="74" t="s">
        <v>38</v>
      </c>
      <c r="B7" s="33"/>
      <c r="C7" s="68">
        <v>8.5</v>
      </c>
      <c r="F7" s="31" t="s">
        <v>35</v>
      </c>
      <c r="G7" s="32">
        <f>SUM(E17:K23)</f>
        <v>16</v>
      </c>
      <c r="H7" s="32">
        <f>SUM(L17:R23)</f>
        <v>51</v>
      </c>
      <c r="I7" s="32">
        <f>SUM(D17:R23)</f>
        <v>67</v>
      </c>
      <c r="K7" s="15" t="s">
        <v>30</v>
      </c>
      <c r="L7" s="2" t="s">
        <v>21</v>
      </c>
      <c r="M7" s="2"/>
      <c r="N7" s="2"/>
      <c r="O7" s="2"/>
      <c r="P7" s="2"/>
      <c r="Q7" s="2"/>
      <c r="R7" s="2"/>
      <c r="S7" s="55"/>
    </row>
    <row r="8" spans="1:19" ht="15.75">
      <c r="A8" s="41" t="s">
        <v>3</v>
      </c>
      <c r="B8" s="42"/>
      <c r="C8" s="43">
        <v>0</v>
      </c>
      <c r="F8" s="31" t="s">
        <v>39</v>
      </c>
      <c r="G8" s="61">
        <f>$C$7/G6</f>
        <v>0.21587301587301588</v>
      </c>
      <c r="H8" s="61">
        <f>$C$7/H6</f>
        <v>0.1840764331210191</v>
      </c>
      <c r="I8" s="61">
        <f>$C$7/I6</f>
        <v>0.19078726968174206</v>
      </c>
      <c r="K8" s="15" t="s">
        <v>33</v>
      </c>
      <c r="L8" s="2" t="s">
        <v>22</v>
      </c>
      <c r="M8" s="2"/>
      <c r="N8" s="2"/>
      <c r="O8" s="2"/>
      <c r="P8" s="2"/>
      <c r="Q8" s="2"/>
      <c r="R8" s="2"/>
      <c r="S8" s="55"/>
    </row>
    <row r="9" spans="1:19" ht="16.5" thickBot="1">
      <c r="A9" s="44" t="s">
        <v>4</v>
      </c>
      <c r="B9" s="36"/>
      <c r="C9" s="45">
        <f>C4*0.15</f>
        <v>450</v>
      </c>
      <c r="K9" s="18" t="s">
        <v>40</v>
      </c>
      <c r="L9" s="16" t="s">
        <v>34</v>
      </c>
      <c r="M9" s="16"/>
      <c r="N9" s="16"/>
      <c r="O9" s="16"/>
      <c r="P9" s="16"/>
      <c r="Q9" s="16"/>
      <c r="R9" s="16"/>
      <c r="S9" s="56"/>
    </row>
    <row r="10" spans="1:3" ht="15">
      <c r="A10" s="46" t="s">
        <v>5</v>
      </c>
      <c r="B10" s="47"/>
      <c r="C10" s="48">
        <f>C4-C9-C8</f>
        <v>2550</v>
      </c>
    </row>
    <row r="11" spans="1:19" ht="15">
      <c r="A11" s="59"/>
      <c r="B11" s="36"/>
      <c r="C11" s="60"/>
      <c r="G11" s="69">
        <v>0.02</v>
      </c>
      <c r="H11" s="69">
        <v>0.06</v>
      </c>
      <c r="I11" s="69">
        <v>0.06</v>
      </c>
      <c r="J11" s="69">
        <v>0.04</v>
      </c>
      <c r="K11" s="69">
        <v>0.03</v>
      </c>
      <c r="L11" s="69">
        <v>0.15</v>
      </c>
      <c r="M11" s="69">
        <v>0.19</v>
      </c>
      <c r="N11" s="69">
        <v>0.2</v>
      </c>
      <c r="O11" s="69">
        <v>0.125</v>
      </c>
      <c r="P11" s="69">
        <v>0.09</v>
      </c>
      <c r="Q11" s="69">
        <v>0.03</v>
      </c>
      <c r="R11" s="69">
        <v>0</v>
      </c>
      <c r="S11" s="14">
        <f>SUM(G11:R11)</f>
        <v>0.995</v>
      </c>
    </row>
    <row r="12" spans="7:18" ht="15">
      <c r="G12" s="77" t="s">
        <v>1</v>
      </c>
      <c r="H12" s="78"/>
      <c r="I12" s="78"/>
      <c r="J12" s="78"/>
      <c r="K12" s="79"/>
      <c r="L12" s="77" t="s">
        <v>2</v>
      </c>
      <c r="M12" s="78"/>
      <c r="N12" s="78"/>
      <c r="O12" s="78"/>
      <c r="P12" s="78"/>
      <c r="Q12" s="78"/>
      <c r="R12" s="79"/>
    </row>
    <row r="13" spans="3:19" ht="18">
      <c r="C13" s="64" t="s">
        <v>37</v>
      </c>
      <c r="D13" s="6">
        <v>8</v>
      </c>
      <c r="E13" s="6">
        <v>9</v>
      </c>
      <c r="F13" s="6">
        <v>10</v>
      </c>
      <c r="G13" s="6">
        <v>11</v>
      </c>
      <c r="H13" s="6">
        <v>12</v>
      </c>
      <c r="I13" s="6">
        <v>13</v>
      </c>
      <c r="J13" s="6">
        <v>14</v>
      </c>
      <c r="K13" s="6">
        <v>15</v>
      </c>
      <c r="L13" s="6">
        <v>16</v>
      </c>
      <c r="M13" s="6">
        <v>17</v>
      </c>
      <c r="N13" s="6">
        <v>18</v>
      </c>
      <c r="O13" s="6">
        <v>19</v>
      </c>
      <c r="P13" s="6">
        <v>20</v>
      </c>
      <c r="Q13" s="6">
        <v>21</v>
      </c>
      <c r="R13" s="6">
        <v>22</v>
      </c>
      <c r="S13" s="62" t="s">
        <v>7</v>
      </c>
    </row>
    <row r="14" spans="3:19" ht="15">
      <c r="C14" s="63" t="s">
        <v>0</v>
      </c>
      <c r="D14" s="9">
        <v>0</v>
      </c>
      <c r="E14" s="9">
        <v>0</v>
      </c>
      <c r="F14" s="9">
        <v>0</v>
      </c>
      <c r="G14" s="9">
        <f aca="true" t="shared" si="0" ref="G14:R14">$C$4*G11</f>
        <v>60</v>
      </c>
      <c r="H14" s="9">
        <f t="shared" si="0"/>
        <v>180</v>
      </c>
      <c r="I14" s="9">
        <f t="shared" si="0"/>
        <v>180</v>
      </c>
      <c r="J14" s="9">
        <f t="shared" si="0"/>
        <v>120</v>
      </c>
      <c r="K14" s="9">
        <f t="shared" si="0"/>
        <v>90</v>
      </c>
      <c r="L14" s="9">
        <f t="shared" si="0"/>
        <v>450</v>
      </c>
      <c r="M14" s="9">
        <f t="shared" si="0"/>
        <v>570</v>
      </c>
      <c r="N14" s="9">
        <f t="shared" si="0"/>
        <v>600</v>
      </c>
      <c r="O14" s="9">
        <f t="shared" si="0"/>
        <v>375</v>
      </c>
      <c r="P14" s="9">
        <f t="shared" si="0"/>
        <v>270</v>
      </c>
      <c r="Q14" s="9">
        <f t="shared" si="0"/>
        <v>90</v>
      </c>
      <c r="R14" s="9">
        <f t="shared" si="0"/>
        <v>0</v>
      </c>
      <c r="S14" s="8">
        <f>SUM(D14:R14)</f>
        <v>2985</v>
      </c>
    </row>
    <row r="15" spans="3:19" ht="15">
      <c r="C15" s="63" t="s">
        <v>9</v>
      </c>
      <c r="D15" s="10">
        <f>D14/10</f>
        <v>0</v>
      </c>
      <c r="E15" s="10" t="s">
        <v>43</v>
      </c>
      <c r="F15" s="10">
        <f>F14/10</f>
        <v>0</v>
      </c>
      <c r="G15" s="10">
        <f>G14/$D$5</f>
        <v>3</v>
      </c>
      <c r="H15" s="10">
        <f>H14/$D$5</f>
        <v>9</v>
      </c>
      <c r="I15" s="10">
        <f>I14/$D$5</f>
        <v>9</v>
      </c>
      <c r="J15" s="10">
        <f>J14/$D$5</f>
        <v>6</v>
      </c>
      <c r="K15" s="10">
        <f>K14/$D$5</f>
        <v>4.5</v>
      </c>
      <c r="L15" s="10">
        <f>L14/$D$6</f>
        <v>18</v>
      </c>
      <c r="M15" s="10">
        <f aca="true" t="shared" si="1" ref="M15:R15">M14/$D$6</f>
        <v>22.8</v>
      </c>
      <c r="N15" s="10">
        <f t="shared" si="1"/>
        <v>24</v>
      </c>
      <c r="O15" s="10">
        <f t="shared" si="1"/>
        <v>15</v>
      </c>
      <c r="P15" s="10">
        <f t="shared" si="1"/>
        <v>10.8</v>
      </c>
      <c r="Q15" s="10">
        <f t="shared" si="1"/>
        <v>3.6</v>
      </c>
      <c r="R15" s="10">
        <f t="shared" si="1"/>
        <v>0</v>
      </c>
      <c r="S15" s="11">
        <f>SUM(D15:R15)</f>
        <v>125.69999999999999</v>
      </c>
    </row>
    <row r="16" spans="1:19" ht="9" customHeight="1">
      <c r="A16" s="19"/>
      <c r="B16" s="19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</row>
    <row r="17" spans="1:19" ht="15">
      <c r="A17" s="75" t="s">
        <v>18</v>
      </c>
      <c r="B17" s="19"/>
      <c r="C17" s="22"/>
      <c r="D17" s="70"/>
      <c r="E17" s="70">
        <v>0.5</v>
      </c>
      <c r="F17" s="70">
        <v>1</v>
      </c>
      <c r="G17" s="70">
        <v>1</v>
      </c>
      <c r="H17" s="70">
        <v>1</v>
      </c>
      <c r="I17" s="70">
        <v>1</v>
      </c>
      <c r="J17" s="70">
        <v>1</v>
      </c>
      <c r="K17" s="70">
        <v>1</v>
      </c>
      <c r="L17" s="70">
        <v>2</v>
      </c>
      <c r="M17" s="70">
        <v>2</v>
      </c>
      <c r="N17" s="70">
        <v>2</v>
      </c>
      <c r="O17" s="70">
        <v>2</v>
      </c>
      <c r="P17" s="70">
        <v>1</v>
      </c>
      <c r="Q17" s="70">
        <v>1</v>
      </c>
      <c r="R17" s="70">
        <v>1</v>
      </c>
      <c r="S17" s="22">
        <f>SUM(D17:R17)</f>
        <v>17.5</v>
      </c>
    </row>
    <row r="18" spans="1:19" ht="15">
      <c r="A18" s="49"/>
      <c r="B18" s="19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5">
      <c r="A19" s="75" t="s">
        <v>17</v>
      </c>
      <c r="B19" s="19"/>
      <c r="C19" s="22"/>
      <c r="D19" s="70"/>
      <c r="E19" s="70"/>
      <c r="F19" s="70"/>
      <c r="G19" s="70"/>
      <c r="H19" s="70"/>
      <c r="I19" s="70"/>
      <c r="J19" s="70"/>
      <c r="K19" s="70"/>
      <c r="L19" s="70">
        <v>1</v>
      </c>
      <c r="M19" s="70">
        <v>2</v>
      </c>
      <c r="N19" s="70">
        <v>2</v>
      </c>
      <c r="O19" s="70">
        <v>1</v>
      </c>
      <c r="P19" s="70">
        <v>1</v>
      </c>
      <c r="Q19" s="70">
        <v>1</v>
      </c>
      <c r="R19" s="70">
        <v>1</v>
      </c>
      <c r="S19" s="22">
        <f>SUM(D19:R19)</f>
        <v>9</v>
      </c>
    </row>
    <row r="20" spans="1:19" ht="15">
      <c r="A20" s="49"/>
      <c r="B20" s="1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5">
      <c r="A21" s="75" t="s">
        <v>16</v>
      </c>
      <c r="B21" s="19"/>
      <c r="C21" s="22"/>
      <c r="D21" s="70"/>
      <c r="E21" s="70"/>
      <c r="F21" s="70"/>
      <c r="G21" s="70"/>
      <c r="H21" s="70">
        <v>1</v>
      </c>
      <c r="I21" s="70">
        <v>1</v>
      </c>
      <c r="J21" s="70">
        <v>1</v>
      </c>
      <c r="K21" s="70">
        <v>1</v>
      </c>
      <c r="L21" s="70">
        <v>2</v>
      </c>
      <c r="M21" s="70">
        <v>2</v>
      </c>
      <c r="N21" s="70">
        <v>2</v>
      </c>
      <c r="O21" s="70">
        <v>1.5</v>
      </c>
      <c r="P21" s="70">
        <v>1</v>
      </c>
      <c r="Q21" s="70">
        <v>1</v>
      </c>
      <c r="R21" s="70">
        <v>1</v>
      </c>
      <c r="S21" s="22">
        <f>SUM(D21:R21)</f>
        <v>14.5</v>
      </c>
    </row>
    <row r="22" spans="1:19" ht="15">
      <c r="A22" s="49"/>
      <c r="B22" s="1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8" customHeight="1" thickBot="1">
      <c r="A23" s="75" t="s">
        <v>6</v>
      </c>
      <c r="B23" s="19"/>
      <c r="C23" s="25"/>
      <c r="D23" s="71"/>
      <c r="E23" s="71"/>
      <c r="F23" s="71">
        <v>0.5</v>
      </c>
      <c r="G23" s="71">
        <v>1</v>
      </c>
      <c r="H23" s="71">
        <v>1</v>
      </c>
      <c r="I23" s="71">
        <v>1</v>
      </c>
      <c r="J23" s="71">
        <v>1</v>
      </c>
      <c r="K23" s="71">
        <v>1</v>
      </c>
      <c r="L23" s="71">
        <v>5</v>
      </c>
      <c r="M23" s="71">
        <v>5</v>
      </c>
      <c r="N23" s="71">
        <v>6</v>
      </c>
      <c r="O23" s="71">
        <v>1.5</v>
      </c>
      <c r="P23" s="71">
        <v>1</v>
      </c>
      <c r="Q23" s="71">
        <v>1</v>
      </c>
      <c r="R23" s="71">
        <v>1</v>
      </c>
      <c r="S23" s="25">
        <f>SUM(D23:R23)</f>
        <v>26</v>
      </c>
    </row>
    <row r="24" spans="1:19" ht="24.75" customHeight="1" thickBot="1">
      <c r="A24" s="82" t="s">
        <v>44</v>
      </c>
      <c r="B24" s="82"/>
      <c r="C24" s="83"/>
      <c r="D24" s="50">
        <f>SUM(D17:D23)</f>
        <v>0</v>
      </c>
      <c r="E24" s="50">
        <f>SUM(E17:E23)</f>
        <v>0.5</v>
      </c>
      <c r="F24" s="50">
        <f>SUM(F17:F23)</f>
        <v>1.5</v>
      </c>
      <c r="G24" s="50">
        <f>SUM(G17:G23)</f>
        <v>2</v>
      </c>
      <c r="H24" s="50">
        <f aca="true" t="shared" si="2" ref="H24:R24">SUM(H17:H23)</f>
        <v>3</v>
      </c>
      <c r="I24" s="50">
        <f t="shared" si="2"/>
        <v>3</v>
      </c>
      <c r="J24" s="50">
        <f t="shared" si="2"/>
        <v>3</v>
      </c>
      <c r="K24" s="50">
        <f t="shared" si="2"/>
        <v>3</v>
      </c>
      <c r="L24" s="50">
        <f t="shared" si="2"/>
        <v>10</v>
      </c>
      <c r="M24" s="50">
        <f t="shared" si="2"/>
        <v>11</v>
      </c>
      <c r="N24" s="50">
        <f t="shared" si="2"/>
        <v>12</v>
      </c>
      <c r="O24" s="50">
        <f t="shared" si="2"/>
        <v>6</v>
      </c>
      <c r="P24" s="50">
        <f t="shared" si="2"/>
        <v>4</v>
      </c>
      <c r="Q24" s="50">
        <f t="shared" si="2"/>
        <v>4</v>
      </c>
      <c r="R24" s="50">
        <f t="shared" si="2"/>
        <v>4</v>
      </c>
      <c r="S24" s="51">
        <f>SUM(S17:S23)</f>
        <v>67</v>
      </c>
    </row>
    <row r="25" spans="1:19" ht="15.75" thickTop="1">
      <c r="A25" s="26" t="s">
        <v>10</v>
      </c>
      <c r="B25" s="20"/>
      <c r="D25" s="20"/>
      <c r="E25" s="20"/>
      <c r="F25" s="20"/>
      <c r="G25" s="21">
        <f aca="true" t="shared" si="3" ref="G25:R25">0.8*G15</f>
        <v>2.4000000000000004</v>
      </c>
      <c r="H25" s="21">
        <f t="shared" si="3"/>
        <v>7.2</v>
      </c>
      <c r="I25" s="21">
        <f t="shared" si="3"/>
        <v>7.2</v>
      </c>
      <c r="J25" s="21">
        <f t="shared" si="3"/>
        <v>4.800000000000001</v>
      </c>
      <c r="K25" s="21">
        <f t="shared" si="3"/>
        <v>3.6</v>
      </c>
      <c r="L25" s="21">
        <f t="shared" si="3"/>
        <v>14.4</v>
      </c>
      <c r="M25" s="21">
        <f t="shared" si="3"/>
        <v>18.240000000000002</v>
      </c>
      <c r="N25" s="21">
        <f t="shared" si="3"/>
        <v>19.200000000000003</v>
      </c>
      <c r="O25" s="21">
        <f t="shared" si="3"/>
        <v>12</v>
      </c>
      <c r="P25" s="21">
        <f t="shared" si="3"/>
        <v>8.64</v>
      </c>
      <c r="Q25" s="21">
        <f t="shared" si="3"/>
        <v>2.8800000000000003</v>
      </c>
      <c r="R25" s="21">
        <f t="shared" si="3"/>
        <v>0</v>
      </c>
      <c r="S25" s="20"/>
    </row>
    <row r="26" spans="1:18" ht="15">
      <c r="A26" s="27" t="s">
        <v>12</v>
      </c>
      <c r="B26" s="3"/>
      <c r="D26" s="3"/>
      <c r="E26" s="3"/>
      <c r="F26" s="3"/>
      <c r="G26" s="4">
        <f aca="true" t="shared" si="4" ref="G26:R26">G15*0</f>
        <v>0</v>
      </c>
      <c r="H26" s="4">
        <f t="shared" si="4"/>
        <v>0</v>
      </c>
      <c r="I26" s="4">
        <f t="shared" si="4"/>
        <v>0</v>
      </c>
      <c r="J26" s="4">
        <f t="shared" si="4"/>
        <v>0</v>
      </c>
      <c r="K26" s="4">
        <f t="shared" si="4"/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4">
        <f t="shared" si="4"/>
        <v>0</v>
      </c>
      <c r="R26" s="4">
        <f t="shared" si="4"/>
        <v>0</v>
      </c>
    </row>
    <row r="27" spans="1:19" ht="15">
      <c r="A27" s="27" t="s">
        <v>11</v>
      </c>
      <c r="B27" s="3"/>
      <c r="D27" s="3"/>
      <c r="E27" s="3"/>
      <c r="F27" s="3"/>
      <c r="G27" s="5">
        <f aca="true" t="shared" si="5" ref="G27:R27">G15-SUM(G25:G26)</f>
        <v>0.5999999999999996</v>
      </c>
      <c r="H27" s="5">
        <f t="shared" si="5"/>
        <v>1.7999999999999998</v>
      </c>
      <c r="I27" s="5">
        <f t="shared" si="5"/>
        <v>1.7999999999999998</v>
      </c>
      <c r="J27" s="5">
        <f t="shared" si="5"/>
        <v>1.1999999999999993</v>
      </c>
      <c r="K27" s="5">
        <f t="shared" si="5"/>
        <v>0.8999999999999999</v>
      </c>
      <c r="L27" s="5">
        <f t="shared" si="5"/>
        <v>3.5999999999999996</v>
      </c>
      <c r="M27" s="5">
        <f t="shared" si="5"/>
        <v>4.559999999999999</v>
      </c>
      <c r="N27" s="5">
        <f t="shared" si="5"/>
        <v>4.799999999999997</v>
      </c>
      <c r="O27" s="5">
        <f t="shared" si="5"/>
        <v>3</v>
      </c>
      <c r="P27" s="5">
        <f t="shared" si="5"/>
        <v>2.16</v>
      </c>
      <c r="Q27" s="12">
        <f t="shared" si="5"/>
        <v>0.7199999999999998</v>
      </c>
      <c r="R27" s="12">
        <f t="shared" si="5"/>
        <v>0</v>
      </c>
      <c r="S27" s="13"/>
    </row>
    <row r="28" spans="1:18" ht="15">
      <c r="A28" s="28"/>
      <c r="Q28" s="80"/>
      <c r="R28" s="81"/>
    </row>
    <row r="29" ht="15.75" thickBot="1"/>
    <row r="30" spans="1:19" ht="16.5" thickBot="1">
      <c r="A30" s="76" t="s">
        <v>32</v>
      </c>
      <c r="B30" s="73"/>
      <c r="C30" s="73"/>
      <c r="D30" s="7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</sheetData>
  <sheetProtection/>
  <mergeCells count="4">
    <mergeCell ref="A3:C3"/>
    <mergeCell ref="D3:D4"/>
    <mergeCell ref="A24:C24"/>
    <mergeCell ref="Q28:R2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140625" style="1" customWidth="1"/>
    <col min="2" max="2" width="0.71875" style="1" customWidth="1"/>
    <col min="3" max="3" width="9.140625" style="1" customWidth="1"/>
    <col min="4" max="5" width="5.7109375" style="1" customWidth="1"/>
    <col min="6" max="6" width="6.421875" style="1" customWidth="1"/>
    <col min="7" max="18" width="7.00390625" style="1" customWidth="1"/>
    <col min="19" max="19" width="10.8515625" style="1" customWidth="1"/>
    <col min="20" max="20" width="9.140625" style="1" customWidth="1"/>
    <col min="21" max="23" width="10.7109375" style="1" bestFit="1" customWidth="1"/>
    <col min="24" max="16384" width="9.140625" style="1" customWidth="1"/>
  </cols>
  <sheetData>
    <row r="1" spans="1:19" ht="18">
      <c r="A1" s="17" t="s">
        <v>42</v>
      </c>
      <c r="I1" s="57"/>
      <c r="J1" s="58"/>
      <c r="K1" s="52" t="s">
        <v>24</v>
      </c>
      <c r="L1" s="53" t="s">
        <v>14</v>
      </c>
      <c r="M1" s="53"/>
      <c r="N1" s="53"/>
      <c r="O1" s="53"/>
      <c r="P1" s="53"/>
      <c r="Q1" s="53"/>
      <c r="R1" s="53"/>
      <c r="S1" s="54"/>
    </row>
    <row r="2" spans="11:19" ht="15.75">
      <c r="K2" s="15" t="s">
        <v>25</v>
      </c>
      <c r="L2" s="2" t="s">
        <v>31</v>
      </c>
      <c r="M2" s="2"/>
      <c r="N2" s="2"/>
      <c r="O2" s="2"/>
      <c r="P2" s="2"/>
      <c r="Q2" s="2"/>
      <c r="R2" s="2"/>
      <c r="S2" s="55"/>
    </row>
    <row r="3" spans="1:19" ht="15.75">
      <c r="A3" s="84" t="s">
        <v>23</v>
      </c>
      <c r="B3" s="85"/>
      <c r="C3" s="86"/>
      <c r="D3" s="87" t="s">
        <v>36</v>
      </c>
      <c r="K3" s="15" t="s">
        <v>26</v>
      </c>
      <c r="L3" s="1" t="s">
        <v>41</v>
      </c>
      <c r="R3" s="2"/>
      <c r="S3" s="55"/>
    </row>
    <row r="4" spans="1:19" ht="16.5" thickBot="1">
      <c r="A4" s="34" t="s">
        <v>0</v>
      </c>
      <c r="B4" s="2"/>
      <c r="C4" s="65">
        <v>3000</v>
      </c>
      <c r="D4" s="88"/>
      <c r="G4" s="7" t="s">
        <v>13</v>
      </c>
      <c r="H4" s="7"/>
      <c r="I4" s="7"/>
      <c r="K4" s="15" t="s">
        <v>27</v>
      </c>
      <c r="L4" s="2" t="s">
        <v>15</v>
      </c>
      <c r="M4" s="2"/>
      <c r="N4" s="2"/>
      <c r="O4" s="2"/>
      <c r="P4" s="2"/>
      <c r="Q4" s="2"/>
      <c r="R4" s="2"/>
      <c r="S4" s="55"/>
    </row>
    <row r="5" spans="1:19" ht="15.75">
      <c r="A5" s="35" t="s">
        <v>1</v>
      </c>
      <c r="B5" s="36"/>
      <c r="C5" s="37">
        <f>C4*0.15</f>
        <v>450</v>
      </c>
      <c r="D5" s="66">
        <v>20</v>
      </c>
      <c r="G5" s="30" t="s">
        <v>1</v>
      </c>
      <c r="H5" s="30" t="s">
        <v>2</v>
      </c>
      <c r="I5" s="30" t="s">
        <v>8</v>
      </c>
      <c r="K5" s="15" t="s">
        <v>28</v>
      </c>
      <c r="L5" s="2" t="s">
        <v>19</v>
      </c>
      <c r="M5" s="2"/>
      <c r="N5" s="2"/>
      <c r="O5" s="2"/>
      <c r="P5" s="2"/>
      <c r="Q5" s="2"/>
      <c r="R5" s="2"/>
      <c r="S5" s="55"/>
    </row>
    <row r="6" spans="1:19" ht="16.5" thickBot="1">
      <c r="A6" s="38" t="s">
        <v>2</v>
      </c>
      <c r="B6" s="39"/>
      <c r="C6" s="40">
        <f>C4-C5</f>
        <v>2550</v>
      </c>
      <c r="D6" s="67">
        <v>25</v>
      </c>
      <c r="G6" s="29">
        <f>SUM(G14:K14)/SUM(D17:K23)</f>
        <v>39.375</v>
      </c>
      <c r="H6" s="29">
        <f>SUM(L14:R14)/SUM(L17:R23)</f>
        <v>46.1764705882353</v>
      </c>
      <c r="I6" s="29">
        <f>S14/S24</f>
        <v>44.55223880597015</v>
      </c>
      <c r="K6" s="15" t="s">
        <v>29</v>
      </c>
      <c r="L6" s="2" t="s">
        <v>20</v>
      </c>
      <c r="M6" s="2"/>
      <c r="N6" s="2"/>
      <c r="O6" s="2"/>
      <c r="P6" s="2"/>
      <c r="Q6" s="2"/>
      <c r="R6" s="2"/>
      <c r="S6" s="55"/>
    </row>
    <row r="7" spans="1:19" ht="15.75">
      <c r="A7" s="74" t="s">
        <v>38</v>
      </c>
      <c r="B7" s="33"/>
      <c r="C7" s="68">
        <v>8.5</v>
      </c>
      <c r="F7" s="31" t="s">
        <v>35</v>
      </c>
      <c r="G7" s="32">
        <f>SUM(E17:K23)</f>
        <v>16</v>
      </c>
      <c r="H7" s="32">
        <f>SUM(L17:R23)</f>
        <v>51</v>
      </c>
      <c r="I7" s="32">
        <f>SUM(D17:R23)</f>
        <v>67</v>
      </c>
      <c r="K7" s="15" t="s">
        <v>30</v>
      </c>
      <c r="L7" s="2" t="s">
        <v>21</v>
      </c>
      <c r="M7" s="2"/>
      <c r="N7" s="2"/>
      <c r="O7" s="2"/>
      <c r="P7" s="2"/>
      <c r="Q7" s="2"/>
      <c r="R7" s="2"/>
      <c r="S7" s="55"/>
    </row>
    <row r="8" spans="1:19" ht="15.75">
      <c r="A8" s="41" t="s">
        <v>3</v>
      </c>
      <c r="B8" s="42"/>
      <c r="C8" s="43">
        <v>0</v>
      </c>
      <c r="F8" s="31" t="s">
        <v>39</v>
      </c>
      <c r="G8" s="61">
        <f>$C$7/G6</f>
        <v>0.21587301587301588</v>
      </c>
      <c r="H8" s="61">
        <f>$C$7/H6</f>
        <v>0.1840764331210191</v>
      </c>
      <c r="I8" s="61">
        <f>$C$7/I6</f>
        <v>0.19078726968174206</v>
      </c>
      <c r="K8" s="15" t="s">
        <v>33</v>
      </c>
      <c r="L8" s="2" t="s">
        <v>22</v>
      </c>
      <c r="M8" s="2"/>
      <c r="N8" s="2"/>
      <c r="O8" s="2"/>
      <c r="P8" s="2"/>
      <c r="Q8" s="2"/>
      <c r="R8" s="2"/>
      <c r="S8" s="55"/>
    </row>
    <row r="9" spans="1:19" ht="16.5" thickBot="1">
      <c r="A9" s="44" t="s">
        <v>4</v>
      </c>
      <c r="B9" s="36"/>
      <c r="C9" s="45">
        <f>C4*0.15</f>
        <v>450</v>
      </c>
      <c r="K9" s="18" t="s">
        <v>40</v>
      </c>
      <c r="L9" s="16" t="s">
        <v>34</v>
      </c>
      <c r="M9" s="16"/>
      <c r="N9" s="16"/>
      <c r="O9" s="16"/>
      <c r="P9" s="16"/>
      <c r="Q9" s="16"/>
      <c r="R9" s="16"/>
      <c r="S9" s="56"/>
    </row>
    <row r="10" spans="1:3" ht="15">
      <c r="A10" s="46" t="s">
        <v>5</v>
      </c>
      <c r="B10" s="47"/>
      <c r="C10" s="48">
        <f>C4-C9-C8</f>
        <v>2550</v>
      </c>
    </row>
    <row r="11" spans="1:19" ht="15">
      <c r="A11" s="59"/>
      <c r="B11" s="36"/>
      <c r="C11" s="60"/>
      <c r="G11" s="69">
        <v>0.02</v>
      </c>
      <c r="H11" s="69">
        <v>0.06</v>
      </c>
      <c r="I11" s="69">
        <v>0.06</v>
      </c>
      <c r="J11" s="69">
        <v>0.04</v>
      </c>
      <c r="K11" s="69">
        <v>0.03</v>
      </c>
      <c r="L11" s="69">
        <v>0.15</v>
      </c>
      <c r="M11" s="69">
        <v>0.19</v>
      </c>
      <c r="N11" s="69">
        <v>0.2</v>
      </c>
      <c r="O11" s="69">
        <v>0.125</v>
      </c>
      <c r="P11" s="69">
        <v>0.09</v>
      </c>
      <c r="Q11" s="69">
        <v>0.03</v>
      </c>
      <c r="R11" s="69">
        <v>0</v>
      </c>
      <c r="S11" s="14">
        <f>SUM(G11:R11)</f>
        <v>0.995</v>
      </c>
    </row>
    <row r="12" spans="7:18" ht="15">
      <c r="G12" s="77" t="s">
        <v>1</v>
      </c>
      <c r="H12" s="78"/>
      <c r="I12" s="78"/>
      <c r="J12" s="78"/>
      <c r="K12" s="79"/>
      <c r="L12" s="77" t="s">
        <v>2</v>
      </c>
      <c r="M12" s="78"/>
      <c r="N12" s="78"/>
      <c r="O12" s="78"/>
      <c r="P12" s="78"/>
      <c r="Q12" s="78"/>
      <c r="R12" s="79"/>
    </row>
    <row r="13" spans="3:19" ht="18">
      <c r="C13" s="64" t="s">
        <v>37</v>
      </c>
      <c r="D13" s="6">
        <v>8</v>
      </c>
      <c r="E13" s="6">
        <v>9</v>
      </c>
      <c r="F13" s="6">
        <v>10</v>
      </c>
      <c r="G13" s="6">
        <v>11</v>
      </c>
      <c r="H13" s="6">
        <v>12</v>
      </c>
      <c r="I13" s="6">
        <v>13</v>
      </c>
      <c r="J13" s="6">
        <v>14</v>
      </c>
      <c r="K13" s="6">
        <v>15</v>
      </c>
      <c r="L13" s="6">
        <v>16</v>
      </c>
      <c r="M13" s="6">
        <v>17</v>
      </c>
      <c r="N13" s="6">
        <v>18</v>
      </c>
      <c r="O13" s="6">
        <v>19</v>
      </c>
      <c r="P13" s="6">
        <v>20</v>
      </c>
      <c r="Q13" s="6">
        <v>21</v>
      </c>
      <c r="R13" s="6">
        <v>22</v>
      </c>
      <c r="S13" s="62" t="s">
        <v>7</v>
      </c>
    </row>
    <row r="14" spans="3:19" ht="15">
      <c r="C14" s="63" t="s">
        <v>0</v>
      </c>
      <c r="D14" s="9">
        <v>0</v>
      </c>
      <c r="E14" s="9">
        <v>0</v>
      </c>
      <c r="F14" s="9">
        <v>0</v>
      </c>
      <c r="G14" s="9">
        <f aca="true" t="shared" si="0" ref="G14:R14">$C$4*G11</f>
        <v>60</v>
      </c>
      <c r="H14" s="9">
        <f t="shared" si="0"/>
        <v>180</v>
      </c>
      <c r="I14" s="9">
        <f t="shared" si="0"/>
        <v>180</v>
      </c>
      <c r="J14" s="9">
        <f t="shared" si="0"/>
        <v>120</v>
      </c>
      <c r="K14" s="9">
        <f t="shared" si="0"/>
        <v>90</v>
      </c>
      <c r="L14" s="9">
        <f t="shared" si="0"/>
        <v>450</v>
      </c>
      <c r="M14" s="9">
        <f t="shared" si="0"/>
        <v>570</v>
      </c>
      <c r="N14" s="9">
        <f t="shared" si="0"/>
        <v>600</v>
      </c>
      <c r="O14" s="9">
        <f t="shared" si="0"/>
        <v>375</v>
      </c>
      <c r="P14" s="9">
        <f t="shared" si="0"/>
        <v>270</v>
      </c>
      <c r="Q14" s="9">
        <f t="shared" si="0"/>
        <v>90</v>
      </c>
      <c r="R14" s="9">
        <f t="shared" si="0"/>
        <v>0</v>
      </c>
      <c r="S14" s="8">
        <f>SUM(D14:R14)</f>
        <v>2985</v>
      </c>
    </row>
    <row r="15" spans="3:19" ht="15">
      <c r="C15" s="63" t="s">
        <v>9</v>
      </c>
      <c r="D15" s="10">
        <f>D14/10</f>
        <v>0</v>
      </c>
      <c r="E15" s="10" t="s">
        <v>43</v>
      </c>
      <c r="F15" s="10">
        <f>F14/10</f>
        <v>0</v>
      </c>
      <c r="G15" s="10">
        <f>G14/$D$5</f>
        <v>3</v>
      </c>
      <c r="H15" s="10">
        <f>H14/$D$5</f>
        <v>9</v>
      </c>
      <c r="I15" s="10">
        <f>I14/$D$5</f>
        <v>9</v>
      </c>
      <c r="J15" s="10">
        <f>J14/$D$5</f>
        <v>6</v>
      </c>
      <c r="K15" s="10">
        <f>K14/$D$5</f>
        <v>4.5</v>
      </c>
      <c r="L15" s="10">
        <f>L14/$D$6</f>
        <v>18</v>
      </c>
      <c r="M15" s="10">
        <f aca="true" t="shared" si="1" ref="M15:R15">M14/$D$6</f>
        <v>22.8</v>
      </c>
      <c r="N15" s="10">
        <f t="shared" si="1"/>
        <v>24</v>
      </c>
      <c r="O15" s="10">
        <f t="shared" si="1"/>
        <v>15</v>
      </c>
      <c r="P15" s="10">
        <f t="shared" si="1"/>
        <v>10.8</v>
      </c>
      <c r="Q15" s="10">
        <f t="shared" si="1"/>
        <v>3.6</v>
      </c>
      <c r="R15" s="10">
        <f t="shared" si="1"/>
        <v>0</v>
      </c>
      <c r="S15" s="11">
        <f>SUM(D15:R15)</f>
        <v>125.69999999999999</v>
      </c>
    </row>
    <row r="16" spans="1:19" ht="9" customHeight="1">
      <c r="A16" s="19"/>
      <c r="B16" s="19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</row>
    <row r="17" spans="1:19" ht="15">
      <c r="A17" s="75" t="s">
        <v>18</v>
      </c>
      <c r="B17" s="19"/>
      <c r="C17" s="22"/>
      <c r="D17" s="70"/>
      <c r="E17" s="70">
        <v>0.5</v>
      </c>
      <c r="F17" s="70">
        <v>1</v>
      </c>
      <c r="G17" s="70">
        <v>1</v>
      </c>
      <c r="H17" s="70">
        <v>1</v>
      </c>
      <c r="I17" s="70">
        <v>1</v>
      </c>
      <c r="J17" s="70">
        <v>1</v>
      </c>
      <c r="K17" s="70">
        <v>1</v>
      </c>
      <c r="L17" s="70">
        <v>2</v>
      </c>
      <c r="M17" s="70">
        <v>2</v>
      </c>
      <c r="N17" s="70">
        <v>2</v>
      </c>
      <c r="O17" s="70">
        <v>2</v>
      </c>
      <c r="P17" s="70">
        <v>1</v>
      </c>
      <c r="Q17" s="70">
        <v>1</v>
      </c>
      <c r="R17" s="70">
        <v>1</v>
      </c>
      <c r="S17" s="22">
        <f>SUM(D17:R17)</f>
        <v>17.5</v>
      </c>
    </row>
    <row r="18" spans="1:19" ht="15">
      <c r="A18" s="49"/>
      <c r="B18" s="19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5">
      <c r="A19" s="75" t="s">
        <v>17</v>
      </c>
      <c r="B19" s="19"/>
      <c r="C19" s="22"/>
      <c r="D19" s="70"/>
      <c r="E19" s="70"/>
      <c r="F19" s="70"/>
      <c r="G19" s="70"/>
      <c r="H19" s="70"/>
      <c r="I19" s="70"/>
      <c r="J19" s="70"/>
      <c r="K19" s="70"/>
      <c r="L19" s="70">
        <v>1</v>
      </c>
      <c r="M19" s="70">
        <v>2</v>
      </c>
      <c r="N19" s="70">
        <v>2</v>
      </c>
      <c r="O19" s="70">
        <v>1</v>
      </c>
      <c r="P19" s="70">
        <v>1</v>
      </c>
      <c r="Q19" s="70">
        <v>1</v>
      </c>
      <c r="R19" s="70">
        <v>1</v>
      </c>
      <c r="S19" s="22">
        <f>SUM(D19:R19)</f>
        <v>9</v>
      </c>
    </row>
    <row r="20" spans="1:19" ht="15">
      <c r="A20" s="49"/>
      <c r="B20" s="1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5">
      <c r="A21" s="75" t="s">
        <v>16</v>
      </c>
      <c r="B21" s="19"/>
      <c r="C21" s="22"/>
      <c r="D21" s="70"/>
      <c r="E21" s="70"/>
      <c r="F21" s="70"/>
      <c r="G21" s="70"/>
      <c r="H21" s="70">
        <v>1</v>
      </c>
      <c r="I21" s="70">
        <v>1</v>
      </c>
      <c r="J21" s="70">
        <v>1</v>
      </c>
      <c r="K21" s="70">
        <v>1</v>
      </c>
      <c r="L21" s="70">
        <v>2</v>
      </c>
      <c r="M21" s="70">
        <v>2</v>
      </c>
      <c r="N21" s="70">
        <v>2</v>
      </c>
      <c r="O21" s="70">
        <v>1.5</v>
      </c>
      <c r="P21" s="70">
        <v>1</v>
      </c>
      <c r="Q21" s="70">
        <v>1</v>
      </c>
      <c r="R21" s="70">
        <v>1</v>
      </c>
      <c r="S21" s="22">
        <f>SUM(D21:R21)</f>
        <v>14.5</v>
      </c>
    </row>
    <row r="22" spans="1:19" ht="15">
      <c r="A22" s="49"/>
      <c r="B22" s="1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8" customHeight="1" thickBot="1">
      <c r="A23" s="75" t="s">
        <v>6</v>
      </c>
      <c r="B23" s="19"/>
      <c r="C23" s="25"/>
      <c r="D23" s="71"/>
      <c r="E23" s="71"/>
      <c r="F23" s="71">
        <v>0.5</v>
      </c>
      <c r="G23" s="71">
        <v>1</v>
      </c>
      <c r="H23" s="71">
        <v>1</v>
      </c>
      <c r="I23" s="71">
        <v>1</v>
      </c>
      <c r="J23" s="71">
        <v>1</v>
      </c>
      <c r="K23" s="71">
        <v>1</v>
      </c>
      <c r="L23" s="71">
        <v>5</v>
      </c>
      <c r="M23" s="71">
        <v>5</v>
      </c>
      <c r="N23" s="71">
        <v>6</v>
      </c>
      <c r="O23" s="71">
        <v>1.5</v>
      </c>
      <c r="P23" s="71">
        <v>1</v>
      </c>
      <c r="Q23" s="71">
        <v>1</v>
      </c>
      <c r="R23" s="71">
        <v>1</v>
      </c>
      <c r="S23" s="25">
        <f>SUM(D23:R23)</f>
        <v>26</v>
      </c>
    </row>
    <row r="24" spans="1:19" ht="24.75" customHeight="1" thickBot="1">
      <c r="A24" s="82" t="s">
        <v>44</v>
      </c>
      <c r="B24" s="82"/>
      <c r="C24" s="83"/>
      <c r="D24" s="50">
        <f>SUM(D17:D23)</f>
        <v>0</v>
      </c>
      <c r="E24" s="50">
        <f>SUM(E17:E23)</f>
        <v>0.5</v>
      </c>
      <c r="F24" s="50">
        <f>SUM(F17:F23)</f>
        <v>1.5</v>
      </c>
      <c r="G24" s="50">
        <f>SUM(G17:G23)</f>
        <v>2</v>
      </c>
      <c r="H24" s="50">
        <f aca="true" t="shared" si="2" ref="H24:R24">SUM(H17:H23)</f>
        <v>3</v>
      </c>
      <c r="I24" s="50">
        <f t="shared" si="2"/>
        <v>3</v>
      </c>
      <c r="J24" s="50">
        <f t="shared" si="2"/>
        <v>3</v>
      </c>
      <c r="K24" s="50">
        <f t="shared" si="2"/>
        <v>3</v>
      </c>
      <c r="L24" s="50">
        <f t="shared" si="2"/>
        <v>10</v>
      </c>
      <c r="M24" s="50">
        <f t="shared" si="2"/>
        <v>11</v>
      </c>
      <c r="N24" s="50">
        <f t="shared" si="2"/>
        <v>12</v>
      </c>
      <c r="O24" s="50">
        <f t="shared" si="2"/>
        <v>6</v>
      </c>
      <c r="P24" s="50">
        <f t="shared" si="2"/>
        <v>4</v>
      </c>
      <c r="Q24" s="50">
        <f t="shared" si="2"/>
        <v>4</v>
      </c>
      <c r="R24" s="50">
        <f t="shared" si="2"/>
        <v>4</v>
      </c>
      <c r="S24" s="51">
        <f>SUM(S17:S23)</f>
        <v>67</v>
      </c>
    </row>
    <row r="25" spans="1:19" ht="15.75" thickTop="1">
      <c r="A25" s="26" t="s">
        <v>10</v>
      </c>
      <c r="B25" s="20"/>
      <c r="D25" s="20"/>
      <c r="E25" s="20"/>
      <c r="F25" s="20"/>
      <c r="G25" s="21">
        <f aca="true" t="shared" si="3" ref="G25:R25">0.8*G15</f>
        <v>2.4000000000000004</v>
      </c>
      <c r="H25" s="21">
        <f t="shared" si="3"/>
        <v>7.2</v>
      </c>
      <c r="I25" s="21">
        <f t="shared" si="3"/>
        <v>7.2</v>
      </c>
      <c r="J25" s="21">
        <f t="shared" si="3"/>
        <v>4.800000000000001</v>
      </c>
      <c r="K25" s="21">
        <f t="shared" si="3"/>
        <v>3.6</v>
      </c>
      <c r="L25" s="21">
        <f t="shared" si="3"/>
        <v>14.4</v>
      </c>
      <c r="M25" s="21">
        <f t="shared" si="3"/>
        <v>18.240000000000002</v>
      </c>
      <c r="N25" s="21">
        <f t="shared" si="3"/>
        <v>19.200000000000003</v>
      </c>
      <c r="O25" s="21">
        <f t="shared" si="3"/>
        <v>12</v>
      </c>
      <c r="P25" s="21">
        <f t="shared" si="3"/>
        <v>8.64</v>
      </c>
      <c r="Q25" s="21">
        <f t="shared" si="3"/>
        <v>2.8800000000000003</v>
      </c>
      <c r="R25" s="21">
        <f t="shared" si="3"/>
        <v>0</v>
      </c>
      <c r="S25" s="20"/>
    </row>
    <row r="26" spans="1:18" ht="15">
      <c r="A26" s="27" t="s">
        <v>12</v>
      </c>
      <c r="B26" s="3"/>
      <c r="D26" s="3"/>
      <c r="E26" s="3"/>
      <c r="F26" s="3"/>
      <c r="G26" s="4">
        <f aca="true" t="shared" si="4" ref="G26:R26">G15*0</f>
        <v>0</v>
      </c>
      <c r="H26" s="4">
        <f t="shared" si="4"/>
        <v>0</v>
      </c>
      <c r="I26" s="4">
        <f t="shared" si="4"/>
        <v>0</v>
      </c>
      <c r="J26" s="4">
        <f t="shared" si="4"/>
        <v>0</v>
      </c>
      <c r="K26" s="4">
        <f t="shared" si="4"/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4">
        <f t="shared" si="4"/>
        <v>0</v>
      </c>
      <c r="R26" s="4">
        <f t="shared" si="4"/>
        <v>0</v>
      </c>
    </row>
    <row r="27" spans="1:19" ht="15">
      <c r="A27" s="27" t="s">
        <v>11</v>
      </c>
      <c r="B27" s="3"/>
      <c r="D27" s="3"/>
      <c r="E27" s="3"/>
      <c r="F27" s="3"/>
      <c r="G27" s="5">
        <f aca="true" t="shared" si="5" ref="G27:R27">G15-SUM(G25:G26)</f>
        <v>0.5999999999999996</v>
      </c>
      <c r="H27" s="5">
        <f t="shared" si="5"/>
        <v>1.7999999999999998</v>
      </c>
      <c r="I27" s="5">
        <f t="shared" si="5"/>
        <v>1.7999999999999998</v>
      </c>
      <c r="J27" s="5">
        <f t="shared" si="5"/>
        <v>1.1999999999999993</v>
      </c>
      <c r="K27" s="5">
        <f t="shared" si="5"/>
        <v>0.8999999999999999</v>
      </c>
      <c r="L27" s="5">
        <f t="shared" si="5"/>
        <v>3.5999999999999996</v>
      </c>
      <c r="M27" s="5">
        <f t="shared" si="5"/>
        <v>4.559999999999999</v>
      </c>
      <c r="N27" s="5">
        <f t="shared" si="5"/>
        <v>4.799999999999997</v>
      </c>
      <c r="O27" s="5">
        <f t="shared" si="5"/>
        <v>3</v>
      </c>
      <c r="P27" s="5">
        <f t="shared" si="5"/>
        <v>2.16</v>
      </c>
      <c r="Q27" s="12">
        <f t="shared" si="5"/>
        <v>0.7199999999999998</v>
      </c>
      <c r="R27" s="12">
        <f t="shared" si="5"/>
        <v>0</v>
      </c>
      <c r="S27" s="13"/>
    </row>
    <row r="28" spans="1:18" ht="15">
      <c r="A28" s="28"/>
      <c r="Q28" s="80"/>
      <c r="R28" s="81"/>
    </row>
    <row r="29" ht="15.75" thickBot="1"/>
    <row r="30" spans="1:19" ht="16.5" thickBot="1">
      <c r="A30" s="76" t="s">
        <v>32</v>
      </c>
      <c r="B30" s="73"/>
      <c r="C30" s="73"/>
      <c r="D30" s="7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</sheetData>
  <sheetProtection/>
  <mergeCells count="4">
    <mergeCell ref="A3:C3"/>
    <mergeCell ref="D3:D4"/>
    <mergeCell ref="A24:C24"/>
    <mergeCell ref="Q28:R2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3.140625" style="1" customWidth="1"/>
    <col min="2" max="2" width="0.71875" style="1" customWidth="1"/>
    <col min="3" max="3" width="9.140625" style="1" customWidth="1"/>
    <col min="4" max="5" width="5.7109375" style="1" customWidth="1"/>
    <col min="6" max="6" width="6.421875" style="1" customWidth="1"/>
    <col min="7" max="18" width="7.00390625" style="1" customWidth="1"/>
    <col min="19" max="19" width="10.8515625" style="1" customWidth="1"/>
    <col min="20" max="20" width="9.140625" style="1" customWidth="1"/>
    <col min="21" max="23" width="10.7109375" style="1" bestFit="1" customWidth="1"/>
    <col min="24" max="16384" width="9.140625" style="1" customWidth="1"/>
  </cols>
  <sheetData>
    <row r="1" spans="1:19" ht="18">
      <c r="A1" s="17" t="s">
        <v>42</v>
      </c>
      <c r="I1" s="57"/>
      <c r="J1" s="58"/>
      <c r="K1" s="52" t="s">
        <v>24</v>
      </c>
      <c r="L1" s="53" t="s">
        <v>14</v>
      </c>
      <c r="M1" s="53"/>
      <c r="N1" s="53"/>
      <c r="O1" s="53"/>
      <c r="P1" s="53"/>
      <c r="Q1" s="53"/>
      <c r="R1" s="53"/>
      <c r="S1" s="54"/>
    </row>
    <row r="2" spans="11:19" ht="15.75">
      <c r="K2" s="15" t="s">
        <v>25</v>
      </c>
      <c r="L2" s="2" t="s">
        <v>31</v>
      </c>
      <c r="M2" s="2"/>
      <c r="N2" s="2"/>
      <c r="O2" s="2"/>
      <c r="P2" s="2"/>
      <c r="Q2" s="2"/>
      <c r="R2" s="2"/>
      <c r="S2" s="55"/>
    </row>
    <row r="3" spans="1:19" ht="15.75">
      <c r="A3" s="84" t="s">
        <v>23</v>
      </c>
      <c r="B3" s="85"/>
      <c r="C3" s="86"/>
      <c r="D3" s="87" t="s">
        <v>36</v>
      </c>
      <c r="K3" s="15" t="s">
        <v>26</v>
      </c>
      <c r="L3" s="1" t="s">
        <v>41</v>
      </c>
      <c r="R3" s="2"/>
      <c r="S3" s="55"/>
    </row>
    <row r="4" spans="1:19" ht="16.5" thickBot="1">
      <c r="A4" s="34" t="s">
        <v>0</v>
      </c>
      <c r="B4" s="2"/>
      <c r="C4" s="65">
        <v>3000</v>
      </c>
      <c r="D4" s="88"/>
      <c r="G4" s="7" t="s">
        <v>13</v>
      </c>
      <c r="H4" s="7"/>
      <c r="I4" s="7"/>
      <c r="K4" s="15" t="s">
        <v>27</v>
      </c>
      <c r="L4" s="2" t="s">
        <v>15</v>
      </c>
      <c r="M4" s="2"/>
      <c r="N4" s="2"/>
      <c r="O4" s="2"/>
      <c r="P4" s="2"/>
      <c r="Q4" s="2"/>
      <c r="R4" s="2"/>
      <c r="S4" s="55"/>
    </row>
    <row r="5" spans="1:19" ht="15.75">
      <c r="A5" s="35" t="s">
        <v>1</v>
      </c>
      <c r="B5" s="36"/>
      <c r="C5" s="37">
        <f>C4*0.15</f>
        <v>450</v>
      </c>
      <c r="D5" s="66">
        <v>20</v>
      </c>
      <c r="G5" s="30" t="s">
        <v>1</v>
      </c>
      <c r="H5" s="30" t="s">
        <v>2</v>
      </c>
      <c r="I5" s="30" t="s">
        <v>8</v>
      </c>
      <c r="K5" s="15" t="s">
        <v>28</v>
      </c>
      <c r="L5" s="2" t="s">
        <v>19</v>
      </c>
      <c r="M5" s="2"/>
      <c r="N5" s="2"/>
      <c r="O5" s="2"/>
      <c r="P5" s="2"/>
      <c r="Q5" s="2"/>
      <c r="R5" s="2"/>
      <c r="S5" s="55"/>
    </row>
    <row r="6" spans="1:19" ht="16.5" thickBot="1">
      <c r="A6" s="38" t="s">
        <v>2</v>
      </c>
      <c r="B6" s="39"/>
      <c r="C6" s="40">
        <f>C4-C5</f>
        <v>2550</v>
      </c>
      <c r="D6" s="67">
        <v>25</v>
      </c>
      <c r="G6" s="29">
        <f>SUM(G14:K14)/SUM(D17:K23)</f>
        <v>39.375</v>
      </c>
      <c r="H6" s="29">
        <f>SUM(L14:R14)/SUM(L17:R23)</f>
        <v>46.1764705882353</v>
      </c>
      <c r="I6" s="29">
        <f>S14/S24</f>
        <v>44.55223880597015</v>
      </c>
      <c r="K6" s="15" t="s">
        <v>29</v>
      </c>
      <c r="L6" s="2" t="s">
        <v>20</v>
      </c>
      <c r="M6" s="2"/>
      <c r="N6" s="2"/>
      <c r="O6" s="2"/>
      <c r="P6" s="2"/>
      <c r="Q6" s="2"/>
      <c r="R6" s="2"/>
      <c r="S6" s="55"/>
    </row>
    <row r="7" spans="1:19" ht="15.75">
      <c r="A7" s="74" t="s">
        <v>38</v>
      </c>
      <c r="B7" s="33"/>
      <c r="C7" s="68">
        <v>8.5</v>
      </c>
      <c r="F7" s="31" t="s">
        <v>35</v>
      </c>
      <c r="G7" s="32">
        <f>SUM(E17:K23)</f>
        <v>16</v>
      </c>
      <c r="H7" s="32">
        <f>SUM(L17:R23)</f>
        <v>51</v>
      </c>
      <c r="I7" s="32">
        <f>SUM(D17:R23)</f>
        <v>67</v>
      </c>
      <c r="K7" s="15" t="s">
        <v>30</v>
      </c>
      <c r="L7" s="2" t="s">
        <v>21</v>
      </c>
      <c r="M7" s="2"/>
      <c r="N7" s="2"/>
      <c r="O7" s="2"/>
      <c r="P7" s="2"/>
      <c r="Q7" s="2"/>
      <c r="R7" s="2"/>
      <c r="S7" s="55"/>
    </row>
    <row r="8" spans="1:19" ht="15.75">
      <c r="A8" s="41" t="s">
        <v>3</v>
      </c>
      <c r="B8" s="42"/>
      <c r="C8" s="43">
        <v>0</v>
      </c>
      <c r="F8" s="31" t="s">
        <v>39</v>
      </c>
      <c r="G8" s="61">
        <f>$C$7/G6</f>
        <v>0.21587301587301588</v>
      </c>
      <c r="H8" s="61">
        <f>$C$7/H6</f>
        <v>0.1840764331210191</v>
      </c>
      <c r="I8" s="61">
        <f>$C$7/I6</f>
        <v>0.19078726968174206</v>
      </c>
      <c r="K8" s="15" t="s">
        <v>33</v>
      </c>
      <c r="L8" s="2" t="s">
        <v>22</v>
      </c>
      <c r="M8" s="2"/>
      <c r="N8" s="2"/>
      <c r="O8" s="2"/>
      <c r="P8" s="2"/>
      <c r="Q8" s="2"/>
      <c r="R8" s="2"/>
      <c r="S8" s="55"/>
    </row>
    <row r="9" spans="1:19" ht="16.5" thickBot="1">
      <c r="A9" s="44" t="s">
        <v>4</v>
      </c>
      <c r="B9" s="36"/>
      <c r="C9" s="45">
        <f>C4*0.15</f>
        <v>450</v>
      </c>
      <c r="K9" s="18" t="s">
        <v>40</v>
      </c>
      <c r="L9" s="16" t="s">
        <v>34</v>
      </c>
      <c r="M9" s="16"/>
      <c r="N9" s="16"/>
      <c r="O9" s="16"/>
      <c r="P9" s="16"/>
      <c r="Q9" s="16"/>
      <c r="R9" s="16"/>
      <c r="S9" s="56"/>
    </row>
    <row r="10" spans="1:3" ht="15">
      <c r="A10" s="46" t="s">
        <v>5</v>
      </c>
      <c r="B10" s="47"/>
      <c r="C10" s="48">
        <f>C4-C9-C8</f>
        <v>2550</v>
      </c>
    </row>
    <row r="11" spans="1:19" ht="15">
      <c r="A11" s="59"/>
      <c r="B11" s="36"/>
      <c r="C11" s="60"/>
      <c r="G11" s="69">
        <v>0.02</v>
      </c>
      <c r="H11" s="69">
        <v>0.06</v>
      </c>
      <c r="I11" s="69">
        <v>0.06</v>
      </c>
      <c r="J11" s="69">
        <v>0.04</v>
      </c>
      <c r="K11" s="69">
        <v>0.03</v>
      </c>
      <c r="L11" s="69">
        <v>0.15</v>
      </c>
      <c r="M11" s="69">
        <v>0.19</v>
      </c>
      <c r="N11" s="69">
        <v>0.2</v>
      </c>
      <c r="O11" s="69">
        <v>0.125</v>
      </c>
      <c r="P11" s="69">
        <v>0.09</v>
      </c>
      <c r="Q11" s="69">
        <v>0.03</v>
      </c>
      <c r="R11" s="69">
        <v>0</v>
      </c>
      <c r="S11" s="14">
        <f>SUM(G11:R11)</f>
        <v>0.995</v>
      </c>
    </row>
    <row r="12" spans="7:18" ht="15">
      <c r="G12" s="77" t="s">
        <v>1</v>
      </c>
      <c r="H12" s="78"/>
      <c r="I12" s="78"/>
      <c r="J12" s="78"/>
      <c r="K12" s="79"/>
      <c r="L12" s="77" t="s">
        <v>2</v>
      </c>
      <c r="M12" s="78"/>
      <c r="N12" s="78"/>
      <c r="O12" s="78"/>
      <c r="P12" s="78"/>
      <c r="Q12" s="78"/>
      <c r="R12" s="79"/>
    </row>
    <row r="13" spans="3:19" ht="18">
      <c r="C13" s="64" t="s">
        <v>37</v>
      </c>
      <c r="D13" s="6">
        <v>8</v>
      </c>
      <c r="E13" s="6">
        <v>9</v>
      </c>
      <c r="F13" s="6">
        <v>10</v>
      </c>
      <c r="G13" s="6">
        <v>11</v>
      </c>
      <c r="H13" s="6">
        <v>12</v>
      </c>
      <c r="I13" s="6">
        <v>13</v>
      </c>
      <c r="J13" s="6">
        <v>14</v>
      </c>
      <c r="K13" s="6">
        <v>15</v>
      </c>
      <c r="L13" s="6">
        <v>16</v>
      </c>
      <c r="M13" s="6">
        <v>17</v>
      </c>
      <c r="N13" s="6">
        <v>18</v>
      </c>
      <c r="O13" s="6">
        <v>19</v>
      </c>
      <c r="P13" s="6">
        <v>20</v>
      </c>
      <c r="Q13" s="6">
        <v>21</v>
      </c>
      <c r="R13" s="6">
        <v>22</v>
      </c>
      <c r="S13" s="62" t="s">
        <v>7</v>
      </c>
    </row>
    <row r="14" spans="3:19" ht="15">
      <c r="C14" s="63" t="s">
        <v>0</v>
      </c>
      <c r="D14" s="9">
        <v>0</v>
      </c>
      <c r="E14" s="9">
        <v>0</v>
      </c>
      <c r="F14" s="9">
        <v>0</v>
      </c>
      <c r="G14" s="9">
        <f aca="true" t="shared" si="0" ref="G14:R14">$C$4*G11</f>
        <v>60</v>
      </c>
      <c r="H14" s="9">
        <f t="shared" si="0"/>
        <v>180</v>
      </c>
      <c r="I14" s="9">
        <f t="shared" si="0"/>
        <v>180</v>
      </c>
      <c r="J14" s="9">
        <f t="shared" si="0"/>
        <v>120</v>
      </c>
      <c r="K14" s="9">
        <f t="shared" si="0"/>
        <v>90</v>
      </c>
      <c r="L14" s="9">
        <f t="shared" si="0"/>
        <v>450</v>
      </c>
      <c r="M14" s="9">
        <f t="shared" si="0"/>
        <v>570</v>
      </c>
      <c r="N14" s="9">
        <f t="shared" si="0"/>
        <v>600</v>
      </c>
      <c r="O14" s="9">
        <f t="shared" si="0"/>
        <v>375</v>
      </c>
      <c r="P14" s="9">
        <f t="shared" si="0"/>
        <v>270</v>
      </c>
      <c r="Q14" s="9">
        <f t="shared" si="0"/>
        <v>90</v>
      </c>
      <c r="R14" s="9">
        <f t="shared" si="0"/>
        <v>0</v>
      </c>
      <c r="S14" s="8">
        <f>SUM(D14:R14)</f>
        <v>2985</v>
      </c>
    </row>
    <row r="15" spans="3:19" ht="15">
      <c r="C15" s="63" t="s">
        <v>9</v>
      </c>
      <c r="D15" s="10">
        <f>D14/10</f>
        <v>0</v>
      </c>
      <c r="E15" s="10" t="s">
        <v>43</v>
      </c>
      <c r="F15" s="10">
        <f>F14/10</f>
        <v>0</v>
      </c>
      <c r="G15" s="10">
        <f>G14/$D$5</f>
        <v>3</v>
      </c>
      <c r="H15" s="10">
        <f>H14/$D$5</f>
        <v>9</v>
      </c>
      <c r="I15" s="10">
        <f>I14/$D$5</f>
        <v>9</v>
      </c>
      <c r="J15" s="10">
        <f>J14/$D$5</f>
        <v>6</v>
      </c>
      <c r="K15" s="10">
        <f>K14/$D$5</f>
        <v>4.5</v>
      </c>
      <c r="L15" s="10">
        <f>L14/$D$6</f>
        <v>18</v>
      </c>
      <c r="M15" s="10">
        <f aca="true" t="shared" si="1" ref="M15:R15">M14/$D$6</f>
        <v>22.8</v>
      </c>
      <c r="N15" s="10">
        <f t="shared" si="1"/>
        <v>24</v>
      </c>
      <c r="O15" s="10">
        <f t="shared" si="1"/>
        <v>15</v>
      </c>
      <c r="P15" s="10">
        <f t="shared" si="1"/>
        <v>10.8</v>
      </c>
      <c r="Q15" s="10">
        <f t="shared" si="1"/>
        <v>3.6</v>
      </c>
      <c r="R15" s="10">
        <f t="shared" si="1"/>
        <v>0</v>
      </c>
      <c r="S15" s="11">
        <f>SUM(D15:R15)</f>
        <v>125.69999999999999</v>
      </c>
    </row>
    <row r="16" spans="1:19" ht="9" customHeight="1">
      <c r="A16" s="19"/>
      <c r="B16" s="19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</row>
    <row r="17" spans="1:19" ht="15">
      <c r="A17" s="75" t="s">
        <v>18</v>
      </c>
      <c r="B17" s="19"/>
      <c r="C17" s="22"/>
      <c r="D17" s="70"/>
      <c r="E17" s="70">
        <v>0.5</v>
      </c>
      <c r="F17" s="70">
        <v>1</v>
      </c>
      <c r="G17" s="70">
        <v>1</v>
      </c>
      <c r="H17" s="70">
        <v>1</v>
      </c>
      <c r="I17" s="70">
        <v>1</v>
      </c>
      <c r="J17" s="70">
        <v>1</v>
      </c>
      <c r="K17" s="70">
        <v>1</v>
      </c>
      <c r="L17" s="70">
        <v>2</v>
      </c>
      <c r="M17" s="70">
        <v>2</v>
      </c>
      <c r="N17" s="70">
        <v>2</v>
      </c>
      <c r="O17" s="70">
        <v>2</v>
      </c>
      <c r="P17" s="70">
        <v>1</v>
      </c>
      <c r="Q17" s="70">
        <v>1</v>
      </c>
      <c r="R17" s="70">
        <v>1</v>
      </c>
      <c r="S17" s="22">
        <f>SUM(D17:R17)</f>
        <v>17.5</v>
      </c>
    </row>
    <row r="18" spans="1:19" ht="15">
      <c r="A18" s="49"/>
      <c r="B18" s="19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5">
      <c r="A19" s="75" t="s">
        <v>17</v>
      </c>
      <c r="B19" s="19"/>
      <c r="C19" s="22"/>
      <c r="D19" s="70"/>
      <c r="E19" s="70"/>
      <c r="F19" s="70"/>
      <c r="G19" s="70"/>
      <c r="H19" s="70"/>
      <c r="I19" s="70"/>
      <c r="J19" s="70"/>
      <c r="K19" s="70"/>
      <c r="L19" s="70">
        <v>1</v>
      </c>
      <c r="M19" s="70">
        <v>2</v>
      </c>
      <c r="N19" s="70">
        <v>2</v>
      </c>
      <c r="O19" s="70">
        <v>1</v>
      </c>
      <c r="P19" s="70">
        <v>1</v>
      </c>
      <c r="Q19" s="70">
        <v>1</v>
      </c>
      <c r="R19" s="70">
        <v>1</v>
      </c>
      <c r="S19" s="22">
        <f>SUM(D19:R19)</f>
        <v>9</v>
      </c>
    </row>
    <row r="20" spans="1:19" ht="15">
      <c r="A20" s="49"/>
      <c r="B20" s="1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5">
      <c r="A21" s="75" t="s">
        <v>16</v>
      </c>
      <c r="B21" s="19"/>
      <c r="C21" s="22"/>
      <c r="D21" s="70"/>
      <c r="E21" s="70"/>
      <c r="F21" s="70"/>
      <c r="G21" s="70"/>
      <c r="H21" s="70">
        <v>1</v>
      </c>
      <c r="I21" s="70">
        <v>1</v>
      </c>
      <c r="J21" s="70">
        <v>1</v>
      </c>
      <c r="K21" s="70">
        <v>1</v>
      </c>
      <c r="L21" s="70">
        <v>2</v>
      </c>
      <c r="M21" s="70">
        <v>2</v>
      </c>
      <c r="N21" s="70">
        <v>2</v>
      </c>
      <c r="O21" s="70">
        <v>1.5</v>
      </c>
      <c r="P21" s="70">
        <v>1</v>
      </c>
      <c r="Q21" s="70">
        <v>1</v>
      </c>
      <c r="R21" s="70">
        <v>1</v>
      </c>
      <c r="S21" s="22">
        <f>SUM(D21:R21)</f>
        <v>14.5</v>
      </c>
    </row>
    <row r="22" spans="1:19" ht="15">
      <c r="A22" s="49"/>
      <c r="B22" s="1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8" customHeight="1" thickBot="1">
      <c r="A23" s="75" t="s">
        <v>6</v>
      </c>
      <c r="B23" s="19"/>
      <c r="C23" s="25"/>
      <c r="D23" s="71"/>
      <c r="E23" s="71"/>
      <c r="F23" s="71">
        <v>0.5</v>
      </c>
      <c r="G23" s="71">
        <v>1</v>
      </c>
      <c r="H23" s="71">
        <v>1</v>
      </c>
      <c r="I23" s="71">
        <v>1</v>
      </c>
      <c r="J23" s="71">
        <v>1</v>
      </c>
      <c r="K23" s="71">
        <v>1</v>
      </c>
      <c r="L23" s="71">
        <v>5</v>
      </c>
      <c r="M23" s="71">
        <v>5</v>
      </c>
      <c r="N23" s="71">
        <v>6</v>
      </c>
      <c r="O23" s="71">
        <v>1.5</v>
      </c>
      <c r="P23" s="71">
        <v>1</v>
      </c>
      <c r="Q23" s="71">
        <v>1</v>
      </c>
      <c r="R23" s="71">
        <v>1</v>
      </c>
      <c r="S23" s="25">
        <f>SUM(D23:R23)</f>
        <v>26</v>
      </c>
    </row>
    <row r="24" spans="1:19" ht="24.75" customHeight="1" thickBot="1">
      <c r="A24" s="82" t="s">
        <v>44</v>
      </c>
      <c r="B24" s="82"/>
      <c r="C24" s="83"/>
      <c r="D24" s="50">
        <f>SUM(D17:D23)</f>
        <v>0</v>
      </c>
      <c r="E24" s="50">
        <f>SUM(E17:E23)</f>
        <v>0.5</v>
      </c>
      <c r="F24" s="50">
        <f>SUM(F17:F23)</f>
        <v>1.5</v>
      </c>
      <c r="G24" s="50">
        <f>SUM(G17:G23)</f>
        <v>2</v>
      </c>
      <c r="H24" s="50">
        <f aca="true" t="shared" si="2" ref="H24:R24">SUM(H17:H23)</f>
        <v>3</v>
      </c>
      <c r="I24" s="50">
        <f t="shared" si="2"/>
        <v>3</v>
      </c>
      <c r="J24" s="50">
        <f t="shared" si="2"/>
        <v>3</v>
      </c>
      <c r="K24" s="50">
        <f t="shared" si="2"/>
        <v>3</v>
      </c>
      <c r="L24" s="50">
        <f t="shared" si="2"/>
        <v>10</v>
      </c>
      <c r="M24" s="50">
        <f t="shared" si="2"/>
        <v>11</v>
      </c>
      <c r="N24" s="50">
        <f t="shared" si="2"/>
        <v>12</v>
      </c>
      <c r="O24" s="50">
        <f t="shared" si="2"/>
        <v>6</v>
      </c>
      <c r="P24" s="50">
        <f t="shared" si="2"/>
        <v>4</v>
      </c>
      <c r="Q24" s="50">
        <f t="shared" si="2"/>
        <v>4</v>
      </c>
      <c r="R24" s="50">
        <f t="shared" si="2"/>
        <v>4</v>
      </c>
      <c r="S24" s="51">
        <f>SUM(S17:S23)</f>
        <v>67</v>
      </c>
    </row>
    <row r="25" spans="1:19" ht="15.75" thickTop="1">
      <c r="A25" s="26" t="s">
        <v>10</v>
      </c>
      <c r="B25" s="20"/>
      <c r="D25" s="20"/>
      <c r="E25" s="20"/>
      <c r="F25" s="20"/>
      <c r="G25" s="21">
        <f aca="true" t="shared" si="3" ref="G25:R25">0.8*G15</f>
        <v>2.4000000000000004</v>
      </c>
      <c r="H25" s="21">
        <f t="shared" si="3"/>
        <v>7.2</v>
      </c>
      <c r="I25" s="21">
        <f t="shared" si="3"/>
        <v>7.2</v>
      </c>
      <c r="J25" s="21">
        <f t="shared" si="3"/>
        <v>4.800000000000001</v>
      </c>
      <c r="K25" s="21">
        <f t="shared" si="3"/>
        <v>3.6</v>
      </c>
      <c r="L25" s="21">
        <f t="shared" si="3"/>
        <v>14.4</v>
      </c>
      <c r="M25" s="21">
        <f t="shared" si="3"/>
        <v>18.240000000000002</v>
      </c>
      <c r="N25" s="21">
        <f t="shared" si="3"/>
        <v>19.200000000000003</v>
      </c>
      <c r="O25" s="21">
        <f t="shared" si="3"/>
        <v>12</v>
      </c>
      <c r="P25" s="21">
        <f t="shared" si="3"/>
        <v>8.64</v>
      </c>
      <c r="Q25" s="21">
        <f t="shared" si="3"/>
        <v>2.8800000000000003</v>
      </c>
      <c r="R25" s="21">
        <f t="shared" si="3"/>
        <v>0</v>
      </c>
      <c r="S25" s="20"/>
    </row>
    <row r="26" spans="1:18" ht="15">
      <c r="A26" s="27" t="s">
        <v>12</v>
      </c>
      <c r="B26" s="3"/>
      <c r="D26" s="3"/>
      <c r="E26" s="3"/>
      <c r="F26" s="3"/>
      <c r="G26" s="4">
        <f aca="true" t="shared" si="4" ref="G26:R26">G15*0</f>
        <v>0</v>
      </c>
      <c r="H26" s="4">
        <f t="shared" si="4"/>
        <v>0</v>
      </c>
      <c r="I26" s="4">
        <f t="shared" si="4"/>
        <v>0</v>
      </c>
      <c r="J26" s="4">
        <f t="shared" si="4"/>
        <v>0</v>
      </c>
      <c r="K26" s="4">
        <f t="shared" si="4"/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4">
        <f t="shared" si="4"/>
        <v>0</v>
      </c>
      <c r="R26" s="4">
        <f t="shared" si="4"/>
        <v>0</v>
      </c>
    </row>
    <row r="27" spans="1:19" ht="15">
      <c r="A27" s="27" t="s">
        <v>11</v>
      </c>
      <c r="B27" s="3"/>
      <c r="D27" s="3"/>
      <c r="E27" s="3"/>
      <c r="F27" s="3"/>
      <c r="G27" s="5">
        <f aca="true" t="shared" si="5" ref="G27:R27">G15-SUM(G25:G26)</f>
        <v>0.5999999999999996</v>
      </c>
      <c r="H27" s="5">
        <f t="shared" si="5"/>
        <v>1.7999999999999998</v>
      </c>
      <c r="I27" s="5">
        <f t="shared" si="5"/>
        <v>1.7999999999999998</v>
      </c>
      <c r="J27" s="5">
        <f t="shared" si="5"/>
        <v>1.1999999999999993</v>
      </c>
      <c r="K27" s="5">
        <f t="shared" si="5"/>
        <v>0.8999999999999999</v>
      </c>
      <c r="L27" s="5">
        <f t="shared" si="5"/>
        <v>3.5999999999999996</v>
      </c>
      <c r="M27" s="5">
        <f t="shared" si="5"/>
        <v>4.559999999999999</v>
      </c>
      <c r="N27" s="5">
        <f t="shared" si="5"/>
        <v>4.799999999999997</v>
      </c>
      <c r="O27" s="5">
        <f t="shared" si="5"/>
        <v>3</v>
      </c>
      <c r="P27" s="5">
        <f t="shared" si="5"/>
        <v>2.16</v>
      </c>
      <c r="Q27" s="12">
        <f t="shared" si="5"/>
        <v>0.7199999999999998</v>
      </c>
      <c r="R27" s="12">
        <f t="shared" si="5"/>
        <v>0</v>
      </c>
      <c r="S27" s="13"/>
    </row>
    <row r="28" spans="1:18" ht="15">
      <c r="A28" s="28"/>
      <c r="Q28" s="80"/>
      <c r="R28" s="81"/>
    </row>
    <row r="29" ht="15.75" thickBot="1"/>
    <row r="30" spans="1:19" ht="16.5" thickBot="1">
      <c r="A30" s="76" t="s">
        <v>32</v>
      </c>
      <c r="B30" s="73"/>
      <c r="C30" s="73"/>
      <c r="D30" s="7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</sheetData>
  <sheetProtection/>
  <mergeCells count="4">
    <mergeCell ref="A3:C3"/>
    <mergeCell ref="D3:D4"/>
    <mergeCell ref="A24:C24"/>
    <mergeCell ref="Q28:R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MP2 Enterprises,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Bryant Peterson</dc:creator>
  <cp:keywords/>
  <dc:description/>
  <cp:lastModifiedBy>Dean Banks III</cp:lastModifiedBy>
  <cp:lastPrinted>2008-09-02T04:36:48Z</cp:lastPrinted>
  <dcterms:created xsi:type="dcterms:W3CDTF">2007-03-12T18:06:56Z</dcterms:created>
  <dcterms:modified xsi:type="dcterms:W3CDTF">2008-10-09T05:56:18Z</dcterms:modified>
  <cp:category/>
  <cp:version/>
  <cp:contentType/>
  <cp:contentStatus/>
</cp:coreProperties>
</file>